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torozco\Desktop\ib_anexo_marco_contable\Documentos en Excel, Word y PDF\Modelos Contables en PDF y Excel\"/>
    </mc:Choice>
  </mc:AlternateContent>
  <xr:revisionPtr revIDLastSave="0" documentId="13_ncr:1_{4A85AD61-84CF-4CA0-892B-D2F7CB878C76}" xr6:coauthVersionLast="47" xr6:coauthVersionMax="47" xr10:uidLastSave="{00000000-0000-0000-0000-000000000000}"/>
  <bookViews>
    <workbookView xWindow="-120" yWindow="-120" windowWidth="20730" windowHeight="11160" tabRatio="725" activeTab="2" xr2:uid="{00000000-000D-0000-FFFF-FFFF00000000}"/>
  </bookViews>
  <sheets>
    <sheet name="Supuestos" sheetId="4" r:id="rId1"/>
    <sheet name="CASO A" sheetId="9" r:id="rId2"/>
    <sheet name="CASO B" sheetId="7" r:id="rId3"/>
  </sheets>
  <definedNames>
    <definedName name="_xlnm.Print_Area" localSheetId="1">'CASO A'!$A$1:$F$61</definedName>
    <definedName name="_xlnm.Print_Area" localSheetId="2">'CASO B'!$A$1:$F$61</definedName>
    <definedName name="_xlnm.Print_Area" localSheetId="0">Supuestos!$A$1:$I$66</definedName>
    <definedName name="_xlnm.Print_Titles" localSheetId="0">Supuestos!$1:$6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56" i="4" l="1"/>
  <c r="H57" i="4"/>
  <c r="H58" i="4"/>
  <c r="H55" i="4"/>
  <c r="G41" i="4"/>
  <c r="H54" i="4"/>
  <c r="E38" i="7"/>
  <c r="F41" i="7" s="1"/>
  <c r="F44" i="7" s="1"/>
  <c r="E44" i="7" l="1"/>
  <c r="G14" i="4"/>
  <c r="D19" i="4"/>
  <c r="F19" i="4" l="1"/>
  <c r="E19" i="4" s="1"/>
  <c r="F54" i="4"/>
  <c r="F55" i="4" s="1"/>
  <c r="F56" i="4" s="1"/>
  <c r="F57" i="4" s="1"/>
  <c r="F58" i="4" s="1"/>
  <c r="F22" i="9"/>
  <c r="F20" i="4" l="1"/>
  <c r="F21" i="4" s="1"/>
  <c r="C20" i="4"/>
  <c r="D20" i="4" s="1"/>
  <c r="G19" i="4"/>
  <c r="F22" i="4" l="1"/>
  <c r="E20" i="4"/>
  <c r="G20" i="4" s="1"/>
  <c r="C21" i="4" l="1"/>
  <c r="F23" i="4"/>
  <c r="G33" i="4" l="1"/>
  <c r="G34" i="4" s="1"/>
  <c r="C54" i="4"/>
  <c r="D21" i="4"/>
  <c r="E21" i="4" s="1"/>
  <c r="F24" i="4"/>
  <c r="D54" i="4" l="1"/>
  <c r="E54" i="4" s="1"/>
  <c r="C55" i="4" s="1"/>
  <c r="G35" i="4"/>
  <c r="C22" i="4"/>
  <c r="G21" i="4"/>
  <c r="F25" i="4"/>
  <c r="G54" i="4" l="1"/>
  <c r="D55" i="4"/>
  <c r="E55" i="4" s="1"/>
  <c r="G55" i="4" s="1"/>
  <c r="F24" i="9"/>
  <c r="G36" i="4"/>
  <c r="D22" i="4"/>
  <c r="E22" i="4" s="1"/>
  <c r="F19" i="9" l="1"/>
  <c r="F26" i="9" s="1"/>
  <c r="C56" i="4"/>
  <c r="D56" i="4" s="1"/>
  <c r="E56" i="4" s="1"/>
  <c r="C57" i="4" s="1"/>
  <c r="G22" i="4"/>
  <c r="C23" i="4"/>
  <c r="D23" i="4" s="1"/>
  <c r="E23" i="4" s="1"/>
  <c r="H59" i="4" l="1"/>
  <c r="E52" i="9"/>
  <c r="F56" i="9" s="1"/>
  <c r="G23" i="4"/>
  <c r="D57" i="4"/>
  <c r="E57" i="4" s="1"/>
  <c r="G56" i="4"/>
  <c r="C24" i="4"/>
  <c r="C58" i="4" l="1"/>
  <c r="D58" i="4" s="1"/>
  <c r="E58" i="4" s="1"/>
  <c r="G58" i="4" s="1"/>
  <c r="G57" i="4"/>
  <c r="D24" i="4"/>
  <c r="E24" i="4" s="1"/>
  <c r="G24" i="4" s="1"/>
  <c r="E59" i="4" l="1"/>
  <c r="C25" i="4"/>
  <c r="D25" i="4" l="1"/>
  <c r="E25" i="4" s="1"/>
  <c r="E13" i="9"/>
  <c r="E26" i="4" l="1"/>
  <c r="G25" i="4"/>
  <c r="E36" i="9"/>
  <c r="E53" i="7" l="1"/>
  <c r="F56" i="7" s="1"/>
  <c r="F23" i="7" l="1"/>
  <c r="F20" i="7"/>
  <c r="E14" i="7"/>
  <c r="E17" i="7" l="1"/>
  <c r="E16" i="9"/>
  <c r="E26" i="9" s="1"/>
  <c r="E42" i="9"/>
  <c r="F40" i="9"/>
  <c r="F42" i="9" s="1"/>
  <c r="E58" i="9" l="1"/>
  <c r="F58" i="9"/>
  <c r="F59" i="7" l="1"/>
  <c r="E59" i="7"/>
  <c r="F28" i="7"/>
  <c r="E28" i="7"/>
</calcChain>
</file>

<file path=xl/sharedStrings.xml><?xml version="1.0" encoding="utf-8"?>
<sst xmlns="http://schemas.openxmlformats.org/spreadsheetml/2006/main" count="163" uniqueCount="85">
  <si>
    <t>DEBE</t>
  </si>
  <si>
    <t>HABER</t>
  </si>
  <si>
    <t xml:space="preserve">NUMERO </t>
  </si>
  <si>
    <t>NOMBRE</t>
  </si>
  <si>
    <t>Cuenta</t>
  </si>
  <si>
    <t>Créditos Vigentes</t>
  </si>
  <si>
    <t>01</t>
  </si>
  <si>
    <t>Intereses y Comisiones por Cobrar de Créditos Vigentes</t>
  </si>
  <si>
    <t>Provisiones Individuales para Incobrabilidad de la Cartera de Créditos</t>
  </si>
  <si>
    <t>02</t>
  </si>
  <si>
    <t>Principal</t>
  </si>
  <si>
    <t>Créditos Comerciales</t>
  </si>
  <si>
    <t>Bancos</t>
  </si>
  <si>
    <t>Depósitos a la Vista en Instituciones Financieras del País</t>
  </si>
  <si>
    <t>Total</t>
  </si>
  <si>
    <t>MODELO No. 3</t>
  </si>
  <si>
    <t>Interés acumulado</t>
  </si>
  <si>
    <t>Amortización</t>
  </si>
  <si>
    <t>Cuota</t>
  </si>
  <si>
    <t>Tipo de interés anual</t>
  </si>
  <si>
    <t>CONTABILIZACION DE COMPRA Y VENTA DE ACTIVOS CREDITICIOS</t>
  </si>
  <si>
    <t>CASO A</t>
  </si>
  <si>
    <t>CASO B</t>
  </si>
  <si>
    <t xml:space="preserve">REGISTRO INICIAL </t>
  </si>
  <si>
    <t>Años</t>
  </si>
  <si>
    <r>
      <rPr>
        <b/>
        <u/>
        <sz val="11"/>
        <color theme="1"/>
        <rFont val="Arial"/>
        <family val="2"/>
      </rPr>
      <t>Nota</t>
    </r>
    <r>
      <rPr>
        <sz val="11"/>
        <color theme="1"/>
        <rFont val="Arial"/>
        <family val="2"/>
      </rPr>
      <t xml:space="preserve">: Los eventos posteriores para este modelo serán similares para toda la cartera de créditos </t>
    </r>
    <r>
      <rPr>
        <sz val="11"/>
        <color theme="1"/>
        <rFont val="Arial"/>
        <family val="2"/>
      </rPr>
      <t>conforme lo establecido en el Modelo No.1 Contabilización de Cartera de Créditos del Marco Contable para Bancos y Financieras.</t>
    </r>
  </si>
  <si>
    <t>REGISTRO INICIAL</t>
  </si>
  <si>
    <t>REGISTRO DE LA GARANTIA</t>
  </si>
  <si>
    <t>Intereses por cobrar</t>
  </si>
  <si>
    <t>Garantía recibidas en poder de terceros</t>
  </si>
  <si>
    <t>Garantías hipotecarias</t>
  </si>
  <si>
    <t>Contracuenta de garantías recibidas en poder de terceros</t>
  </si>
  <si>
    <t>Por la incorporación de la garantía del crédito.</t>
  </si>
  <si>
    <t>Pérdidas por Venta de Activos Crediticios</t>
  </si>
  <si>
    <t>Ingresos Financieros por Créditos Vigentes</t>
  </si>
  <si>
    <t>Garantía inmueble recibida en poder de terceros</t>
  </si>
  <si>
    <t>Principal de la cartera</t>
  </si>
  <si>
    <t>Intereses y Comisiones por Créditos Comerciales</t>
  </si>
  <si>
    <t>CONTABILIZACION POR VENTA DE ACTIVOS CREDITICIOS</t>
  </si>
  <si>
    <t>CONTABILIZACION POR COMPRA DE ACTIVOS CREDITICIOS</t>
  </si>
  <si>
    <t>CASO A - CONTABILIZACION POR COMPRA DE ACTIVOS CREDITICIOS</t>
  </si>
  <si>
    <t>CASO B - CONTABILIZACION POR VENTA DE ACTIVOS CREDITICIOS</t>
  </si>
  <si>
    <t>TABLA DE AMORTIZACIÓN DEL CREDITO</t>
  </si>
  <si>
    <t>Saldo final</t>
  </si>
  <si>
    <t>Saldo inicial</t>
  </si>
  <si>
    <t>Vencimiento en años</t>
  </si>
  <si>
    <t>Cuota anual</t>
  </si>
  <si>
    <t>Subcuenta</t>
  </si>
  <si>
    <t>CONCEPTO:</t>
  </si>
  <si>
    <t>Valor nominal del crédito</t>
  </si>
  <si>
    <t>Valor razonable (en este caso es igual al precio de compra)</t>
  </si>
  <si>
    <t>Diferimiento por compra de activos crediticios</t>
  </si>
  <si>
    <t xml:space="preserve">Registro de la venta de cartera.
En este caso  el valor de intercambio recibido en la venta de los activos crediticios es menor que el valor en libros neto de provisiones, la diferencia se registra como una pérdida en venta de activos crediticios.
</t>
  </si>
  <si>
    <t>Diferimiento por compra de Créditos Comerciales</t>
  </si>
  <si>
    <t>Provisiones individuales para la incobrabilidad de la cartera de créditos</t>
  </si>
  <si>
    <t>Valor en libros</t>
  </si>
  <si>
    <t>Diferencia entre el valor en libros - valor razonable</t>
  </si>
  <si>
    <t>Para facilitar la comprensión de los registros contables se presentaron los casos siguientes:</t>
  </si>
  <si>
    <r>
      <t xml:space="preserve">Registro de compra de cartera de créditos. 
</t>
    </r>
    <r>
      <rPr>
        <b/>
        <u/>
        <sz val="11"/>
        <rFont val="Arial"/>
        <family val="2"/>
      </rPr>
      <t/>
    </r>
  </si>
  <si>
    <t>Diferimiento de la compra de activos crediticios</t>
  </si>
  <si>
    <t>Diferimento por compra de activos crediticios</t>
  </si>
  <si>
    <t>Diferimiento por la compra de cartera de créditos</t>
  </si>
  <si>
    <t>Comisiones devengadas con tasa de interés efectiva</t>
  </si>
  <si>
    <t>Nota:</t>
  </si>
  <si>
    <t>1/</t>
  </si>
  <si>
    <t>2/</t>
  </si>
  <si>
    <t>3/</t>
  </si>
  <si>
    <t>Comisiones Devengadas con Tasa de Interés Efectiva</t>
  </si>
  <si>
    <t>Comisiones por Créditos Comerciales</t>
  </si>
  <si>
    <t>CANCELACION DE LA COMISION FINANCIERA</t>
  </si>
  <si>
    <t>CANCELACION DE DE LA GARANTÍA</t>
  </si>
  <si>
    <r>
      <rPr>
        <b/>
        <sz val="11"/>
        <rFont val="Arial"/>
        <family val="2"/>
      </rPr>
      <t>CONCEPTO</t>
    </r>
    <r>
      <rPr>
        <sz val="11"/>
        <rFont val="Arial"/>
        <family val="2"/>
      </rPr>
      <t xml:space="preserve">: Por la cancelación de la garantia del crédito </t>
    </r>
  </si>
  <si>
    <t>De conformidad a la Norma sobre la contabilización de comisiones financieras, la comisión que esté pendiente de diferir en el tiempo restante del préstamo, se reconocerá en pérdidas o ganancias en el momento que se vende el préstamo.</t>
  </si>
  <si>
    <t xml:space="preserve">Las garantías como mitigantes de riesgo, deben cumplir con las disposiciones establecidas en la normativa correspondiente. </t>
  </si>
  <si>
    <t xml:space="preserve">En este modelo suponemos que la institución financiera "A" compra al contado un crédito a la institución financiera "B", con las características siguientes:
</t>
  </si>
  <si>
    <r>
      <rPr>
        <b/>
        <u/>
        <sz val="10"/>
        <rFont val="Arial"/>
        <family val="2"/>
      </rPr>
      <t>Nota</t>
    </r>
    <r>
      <rPr>
        <sz val="10"/>
        <rFont val="Arial"/>
        <family val="2"/>
      </rPr>
      <t>: A mediados del tercer año, la institución financiera "B" vende el crédito, el cual tiene de principal C$91,297, intereses devengados a la fecha de C$3,195 y provisión por incobrabilidad de cartera de C$945.</t>
    </r>
  </si>
  <si>
    <t>Información del crédito - Institución Financiera "B"</t>
  </si>
  <si>
    <r>
      <rPr>
        <b/>
        <sz val="11"/>
        <rFont val="Arial"/>
        <family val="2"/>
      </rPr>
      <t xml:space="preserve">Nota: </t>
    </r>
    <r>
      <rPr>
        <sz val="11"/>
        <rFont val="Arial"/>
        <family val="2"/>
      </rPr>
      <t xml:space="preserve">El diferimiento del saldo registrado en la cuenta correctora de activo se suspenderá y se reconocerá como ingresos financieros, en los casos siguientes:
a) Cuando el crédito sea cancelado antes del vencimiento pactado y;
b) Cuando el crédito sea saneado de conformidad con la normativa correspondiente.
c) Cuando el crédito sea cancelado por la adjudicación de bienes.
En el caso que, los préstamos se reclasifiquen a cartera vencida y en cobro judicial, se debe continuar el diferimiento.
</t>
    </r>
  </si>
  <si>
    <r>
      <rPr>
        <b/>
        <sz val="11"/>
        <rFont val="Arial"/>
        <family val="2"/>
      </rPr>
      <t>CONCEPTO</t>
    </r>
    <r>
      <rPr>
        <sz val="11"/>
        <rFont val="Arial"/>
        <family val="2"/>
      </rPr>
      <t>: Por la cancelación de la comisión devengada a la tasa de interés efectiva.</t>
    </r>
  </si>
  <si>
    <r>
      <t>El diferimiento será de forma lineal en un plazo</t>
    </r>
    <r>
      <rPr>
        <sz val="10"/>
        <color rgb="FFFF0000"/>
        <rFont val="Arial"/>
        <family val="2"/>
      </rPr>
      <t xml:space="preserve"> </t>
    </r>
    <r>
      <rPr>
        <sz val="10"/>
        <rFont val="Arial"/>
        <family val="2"/>
      </rPr>
      <t>de 5 años o en el plazo del crédito si fuese menor.</t>
    </r>
  </si>
  <si>
    <t>Tabla de amortización contractual (Institución financiera "A"(compradora)</t>
  </si>
  <si>
    <t>Información contable del crédito - Institución Financiera "B" (vendedora)</t>
  </si>
  <si>
    <t>(*)</t>
  </si>
  <si>
    <t>Nota: El plan de pagos es el mismo que elaboró la institución financiera que vende el crédito.</t>
  </si>
  <si>
    <t>(*) La Institución financiera "A" compró el crédito a mediados del año.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</si>
</sst>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C$&quot;#,##0;[Red]\-&quot;C$&quot;#,##0"/>
    <numFmt numFmtId="41" formatCode="_-* #,##0_-;\-* #,##0_-;_-* &quot;-&quot;_-;_-@_-"/>
    <numFmt numFmtId="43" formatCode="_-* #,##0.00_-;\-* #,##0.00_-;_-* &quot;-&quot;??_-;_-@_-"/>
    <numFmt numFmtId="164" formatCode="_-* #,##0_-;\-* #,##0_-;_-* &quot;-&quot;??_-;_-@_-"/>
    <numFmt numFmtId="165" formatCode="_-* #,##0.00\ _€_-;\-* #,##0.00\ _€_-;_-* &quot;-&quot;??\ _€_-;_-@_-"/>
    <numFmt numFmtId="166" formatCode="#,##0_ ;\-#,##0\ "/>
    <numFmt numFmtId="167" formatCode="_(* #,##0_);_(* \(#,##0\);_(* &quot;-&quot;??_);_(@_)"/>
  </numFmts>
  <fonts count="17" x14ac:knownFonts="1">
    <font>
      <sz val="11"/>
      <color theme="1"/>
      <name val="Calibri"/>
      <family val="2"/>
      <scheme val="minor"/>
    </font>
    <font>
      <sz val="11"/>
      <color theme="1"/>
      <name val="Arial"/>
      <family val="2"/>
    </font>
    <font>
      <b/>
      <sz val="12"/>
      <color rgb="FF000000"/>
      <name val="Arial"/>
      <family val="2"/>
    </font>
    <font>
      <b/>
      <sz val="11"/>
      <name val="Arial"/>
      <family val="2"/>
    </font>
    <font>
      <sz val="10"/>
      <name val="Arial"/>
      <family val="2"/>
    </font>
    <font>
      <sz val="11"/>
      <name val="Arial"/>
      <family val="2"/>
    </font>
    <font>
      <i/>
      <sz val="11"/>
      <name val="Arial"/>
      <family val="2"/>
    </font>
    <font>
      <sz val="11"/>
      <color theme="1"/>
      <name val="Calibri"/>
      <family val="2"/>
      <scheme val="minor"/>
    </font>
    <font>
      <b/>
      <sz val="11"/>
      <color theme="1"/>
      <name val="Arial"/>
      <family val="2"/>
    </font>
    <font>
      <b/>
      <sz val="10"/>
      <name val="Arial"/>
      <family val="2"/>
    </font>
    <font>
      <b/>
      <u/>
      <sz val="11"/>
      <color theme="1"/>
      <name val="Arial"/>
      <family val="2"/>
    </font>
    <font>
      <b/>
      <sz val="14"/>
      <color rgb="FF000000"/>
      <name val="Arial"/>
      <family val="2"/>
    </font>
    <font>
      <b/>
      <u/>
      <sz val="11"/>
      <name val="Arial"/>
      <family val="2"/>
    </font>
    <font>
      <b/>
      <sz val="9"/>
      <name val="Arial"/>
      <family val="2"/>
    </font>
    <font>
      <sz val="11"/>
      <name val="Calibri"/>
      <family val="2"/>
      <scheme val="minor"/>
    </font>
    <font>
      <b/>
      <u/>
      <sz val="10"/>
      <name val="Arial"/>
      <family val="2"/>
    </font>
    <font>
      <sz val="10"/>
      <color rgb="FFFF0000"/>
      <name val="Arial"/>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9"/>
        <bgColor indexed="64"/>
      </patternFill>
    </fill>
    <fill>
      <patternFill patternType="solid">
        <fgColor rgb="FFFFFF00"/>
        <bgColor indexed="64"/>
      </patternFill>
    </fill>
  </fills>
  <borders count="24">
    <border>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top style="thin">
        <color indexed="64"/>
      </top>
      <bottom style="double">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s>
  <cellStyleXfs count="6">
    <xf numFmtId="0" fontId="0" fillId="0" borderId="0"/>
    <xf numFmtId="0" fontId="4" fillId="0" borderId="0"/>
    <xf numFmtId="43" fontId="7" fillId="0" borderId="0" applyFont="0" applyFill="0" applyBorder="0" applyAlignment="0" applyProtection="0"/>
    <xf numFmtId="0" fontId="4" fillId="0" borderId="0"/>
    <xf numFmtId="9" fontId="4" fillId="0" borderId="0" applyFont="0" applyFill="0" applyBorder="0" applyAlignment="0" applyProtection="0"/>
    <xf numFmtId="43" fontId="7" fillId="0" borderId="0" applyFont="0" applyFill="0" applyBorder="0" applyAlignment="0" applyProtection="0"/>
  </cellStyleXfs>
  <cellXfs count="245">
    <xf numFmtId="0" fontId="0" fillId="0" borderId="0" xfId="0"/>
    <xf numFmtId="0" fontId="1" fillId="2" borderId="0" xfId="0" applyFont="1" applyFill="1"/>
    <xf numFmtId="0" fontId="2" fillId="2" borderId="0" xfId="0" applyFont="1" applyFill="1"/>
    <xf numFmtId="0" fontId="3" fillId="2" borderId="0" xfId="0" applyFont="1" applyFill="1" applyBorder="1" applyAlignment="1">
      <alignment vertical="top"/>
    </xf>
    <xf numFmtId="0" fontId="5" fillId="2" borderId="0" xfId="0" applyFont="1" applyFill="1" applyBorder="1" applyAlignment="1">
      <alignment vertical="top"/>
    </xf>
    <xf numFmtId="0" fontId="5" fillId="2" borderId="4" xfId="0" applyFont="1" applyFill="1" applyBorder="1" applyAlignment="1">
      <alignment vertical="top"/>
    </xf>
    <xf numFmtId="0" fontId="5" fillId="2" borderId="5" xfId="0" applyFont="1" applyFill="1" applyBorder="1" applyAlignment="1">
      <alignment vertical="top"/>
    </xf>
    <xf numFmtId="4" fontId="5" fillId="2" borderId="0" xfId="0" applyNumberFormat="1" applyFont="1" applyFill="1" applyBorder="1" applyAlignment="1">
      <alignment horizontal="center" vertical="top"/>
    </xf>
    <xf numFmtId="4" fontId="5" fillId="2" borderId="2" xfId="0" applyNumberFormat="1" applyFont="1" applyFill="1" applyBorder="1" applyAlignment="1">
      <alignment horizontal="center" vertical="top"/>
    </xf>
    <xf numFmtId="0" fontId="3" fillId="2" borderId="5" xfId="0" applyFont="1" applyFill="1" applyBorder="1" applyAlignment="1">
      <alignment vertical="top"/>
    </xf>
    <xf numFmtId="4" fontId="5" fillId="2" borderId="5" xfId="0" applyNumberFormat="1" applyFont="1" applyFill="1" applyBorder="1" applyAlignment="1">
      <alignment horizontal="center" vertical="top"/>
    </xf>
    <xf numFmtId="4" fontId="5" fillId="2" borderId="6" xfId="0" applyNumberFormat="1" applyFont="1" applyFill="1" applyBorder="1" applyAlignment="1">
      <alignment horizontal="center" vertical="top"/>
    </xf>
    <xf numFmtId="0" fontId="8" fillId="2" borderId="0" xfId="0" applyFont="1" applyFill="1"/>
    <xf numFmtId="0" fontId="1" fillId="2" borderId="0" xfId="0" applyFont="1" applyFill="1" applyBorder="1"/>
    <xf numFmtId="164" fontId="1" fillId="2" borderId="0" xfId="0" applyNumberFormat="1" applyFont="1" applyFill="1"/>
    <xf numFmtId="3" fontId="1" fillId="2" borderId="0" xfId="0" applyNumberFormat="1" applyFont="1" applyFill="1"/>
    <xf numFmtId="0" fontId="3" fillId="2" borderId="8" xfId="0" applyFont="1" applyFill="1" applyBorder="1" applyAlignment="1">
      <alignment vertical="top"/>
    </xf>
    <xf numFmtId="0" fontId="3" fillId="2" borderId="0" xfId="0" applyFont="1" applyFill="1"/>
    <xf numFmtId="9" fontId="1" fillId="2" borderId="0" xfId="0" applyNumberFormat="1" applyFont="1" applyFill="1"/>
    <xf numFmtId="0" fontId="1" fillId="2" borderId="0" xfId="0" applyFont="1" applyFill="1" applyBorder="1" applyAlignment="1">
      <alignment horizontal="justify" vertical="top" wrapText="1"/>
    </xf>
    <xf numFmtId="0" fontId="1" fillId="2" borderId="0" xfId="0" applyFont="1" applyFill="1" applyBorder="1" applyAlignment="1">
      <alignment vertical="top" wrapText="1"/>
    </xf>
    <xf numFmtId="0" fontId="2" fillId="2" borderId="0" xfId="0" applyFont="1" applyFill="1" applyAlignment="1"/>
    <xf numFmtId="0" fontId="8" fillId="2" borderId="0" xfId="0" applyFont="1" applyFill="1" applyAlignment="1"/>
    <xf numFmtId="0" fontId="8" fillId="2" borderId="0" xfId="0" applyFont="1" applyFill="1" applyAlignment="1">
      <alignment horizontal="center"/>
    </xf>
    <xf numFmtId="166" fontId="5" fillId="4" borderId="17" xfId="3" applyNumberFormat="1" applyFont="1" applyFill="1" applyBorder="1" applyAlignment="1">
      <alignment horizontal="center" wrapText="1"/>
    </xf>
    <xf numFmtId="166" fontId="5" fillId="4" borderId="18" xfId="3" applyNumberFormat="1" applyFont="1" applyFill="1" applyBorder="1" applyAlignment="1">
      <alignment horizontal="center" wrapText="1"/>
    </xf>
    <xf numFmtId="166" fontId="5" fillId="4" borderId="16" xfId="3" applyNumberFormat="1" applyFont="1" applyFill="1" applyBorder="1" applyAlignment="1">
      <alignment horizontal="center" wrapText="1"/>
    </xf>
    <xf numFmtId="164" fontId="5" fillId="4" borderId="18" xfId="2" applyNumberFormat="1" applyFont="1" applyFill="1" applyBorder="1" applyAlignment="1">
      <alignment wrapText="1"/>
    </xf>
    <xf numFmtId="164" fontId="5" fillId="4" borderId="16" xfId="2" applyNumberFormat="1" applyFont="1" applyFill="1" applyBorder="1" applyAlignment="1">
      <alignment wrapText="1"/>
    </xf>
    <xf numFmtId="164" fontId="5" fillId="4" borderId="17" xfId="2" applyNumberFormat="1" applyFont="1" applyFill="1" applyBorder="1" applyAlignment="1">
      <alignment wrapText="1"/>
    </xf>
    <xf numFmtId="43" fontId="1" fillId="2" borderId="0" xfId="0" applyNumberFormat="1" applyFont="1" applyFill="1"/>
    <xf numFmtId="0" fontId="3" fillId="2" borderId="9" xfId="0" applyFont="1" applyFill="1" applyBorder="1" applyAlignment="1">
      <alignment horizontal="justify" vertical="top"/>
    </xf>
    <xf numFmtId="0" fontId="3" fillId="2" borderId="10" xfId="0" applyFont="1" applyFill="1" applyBorder="1" applyAlignment="1">
      <alignment horizontal="justify" vertical="top"/>
    </xf>
    <xf numFmtId="0" fontId="5" fillId="2" borderId="10" xfId="0" applyFont="1" applyFill="1" applyBorder="1" applyAlignment="1">
      <alignment horizontal="justify" vertical="top"/>
    </xf>
    <xf numFmtId="4" fontId="5" fillId="2" borderId="10" xfId="0" applyNumberFormat="1" applyFont="1" applyFill="1" applyBorder="1" applyAlignment="1">
      <alignment horizontal="justify" vertical="top"/>
    </xf>
    <xf numFmtId="4" fontId="5" fillId="2" borderId="12" xfId="0" applyNumberFormat="1" applyFont="1" applyFill="1" applyBorder="1" applyAlignment="1">
      <alignment horizontal="justify" vertical="top"/>
    </xf>
    <xf numFmtId="164" fontId="5" fillId="0" borderId="16" xfId="2" applyNumberFormat="1" applyFont="1" applyFill="1" applyBorder="1" applyAlignment="1">
      <alignment wrapText="1"/>
    </xf>
    <xf numFmtId="164" fontId="3" fillId="0" borderId="16" xfId="2" applyNumberFormat="1" applyFont="1" applyFill="1" applyBorder="1" applyAlignment="1">
      <alignment wrapText="1"/>
    </xf>
    <xf numFmtId="164" fontId="5" fillId="0" borderId="15" xfId="2" applyNumberFormat="1" applyFont="1" applyFill="1" applyBorder="1" applyAlignment="1">
      <alignment wrapText="1"/>
    </xf>
    <xf numFmtId="0" fontId="5" fillId="2" borderId="0" xfId="0" applyFont="1" applyFill="1"/>
    <xf numFmtId="164" fontId="5" fillId="0" borderId="0" xfId="2" applyNumberFormat="1" applyFont="1" applyFill="1"/>
    <xf numFmtId="164" fontId="5" fillId="0" borderId="11" xfId="2" applyNumberFormat="1" applyFont="1" applyFill="1" applyBorder="1"/>
    <xf numFmtId="3" fontId="5" fillId="4" borderId="17" xfId="2" applyNumberFormat="1" applyFont="1" applyFill="1" applyBorder="1" applyAlignment="1">
      <alignment wrapText="1"/>
    </xf>
    <xf numFmtId="3" fontId="5" fillId="4" borderId="18" xfId="2" applyNumberFormat="1" applyFont="1" applyFill="1" applyBorder="1" applyAlignment="1">
      <alignment wrapText="1"/>
    </xf>
    <xf numFmtId="166" fontId="5" fillId="4" borderId="17" xfId="3" applyNumberFormat="1" applyFont="1" applyFill="1" applyBorder="1" applyAlignment="1">
      <alignment wrapText="1"/>
    </xf>
    <xf numFmtId="166" fontId="5" fillId="4" borderId="18" xfId="3" applyNumberFormat="1" applyFont="1" applyFill="1" applyBorder="1" applyAlignment="1">
      <alignment wrapText="1"/>
    </xf>
    <xf numFmtId="166" fontId="5" fillId="0" borderId="16" xfId="3" applyNumberFormat="1" applyFont="1" applyFill="1" applyBorder="1" applyAlignment="1">
      <alignment wrapText="1"/>
    </xf>
    <xf numFmtId="164" fontId="5" fillId="0" borderId="9" xfId="2" applyNumberFormat="1" applyFont="1" applyFill="1" applyBorder="1" applyAlignment="1">
      <alignment wrapText="1"/>
    </xf>
    <xf numFmtId="164" fontId="5" fillId="4" borderId="8" xfId="2" applyNumberFormat="1" applyFont="1" applyFill="1" applyBorder="1" applyAlignment="1">
      <alignment wrapText="1"/>
    </xf>
    <xf numFmtId="164" fontId="5" fillId="4" borderId="19" xfId="2" applyNumberFormat="1" applyFont="1" applyFill="1" applyBorder="1" applyAlignment="1">
      <alignment wrapText="1"/>
    </xf>
    <xf numFmtId="0" fontId="5" fillId="2" borderId="8" xfId="0" applyFont="1" applyFill="1" applyBorder="1" applyAlignment="1">
      <alignment horizontal="justify" vertical="top" wrapText="1"/>
    </xf>
    <xf numFmtId="0" fontId="5" fillId="2" borderId="2" xfId="0" applyFont="1" applyFill="1" applyBorder="1" applyAlignment="1">
      <alignment horizontal="justify" vertical="top" wrapText="1"/>
    </xf>
    <xf numFmtId="6" fontId="5" fillId="0" borderId="0" xfId="2" applyNumberFormat="1" applyFont="1" applyFill="1"/>
    <xf numFmtId="164" fontId="5" fillId="5" borderId="0" xfId="0" applyNumberFormat="1" applyFont="1" applyFill="1"/>
    <xf numFmtId="0" fontId="3" fillId="2" borderId="9" xfId="0" applyFont="1" applyFill="1" applyBorder="1" applyAlignment="1">
      <alignment vertical="top"/>
    </xf>
    <xf numFmtId="0" fontId="3" fillId="2" borderId="10" xfId="0" applyFont="1" applyFill="1" applyBorder="1" applyAlignment="1">
      <alignment vertical="top"/>
    </xf>
    <xf numFmtId="0" fontId="5" fillId="2" borderId="10" xfId="0" applyFont="1" applyFill="1" applyBorder="1" applyAlignment="1">
      <alignment vertical="top"/>
    </xf>
    <xf numFmtId="4" fontId="5" fillId="2" borderId="10" xfId="0" applyNumberFormat="1" applyFont="1" applyFill="1" applyBorder="1" applyAlignment="1">
      <alignment horizontal="center" vertical="top"/>
    </xf>
    <xf numFmtId="4" fontId="5" fillId="2" borderId="12" xfId="0" applyNumberFormat="1" applyFont="1" applyFill="1" applyBorder="1" applyAlignment="1">
      <alignment horizontal="center" vertical="top"/>
    </xf>
    <xf numFmtId="0" fontId="5" fillId="2" borderId="8" xfId="0" applyFont="1" applyFill="1" applyBorder="1" applyAlignment="1">
      <alignment vertical="top"/>
    </xf>
    <xf numFmtId="0" fontId="1" fillId="2" borderId="0" xfId="0" applyFont="1" applyFill="1" applyBorder="1" applyAlignment="1">
      <alignment horizontal="left" vertical="top" wrapText="1"/>
    </xf>
    <xf numFmtId="0" fontId="3" fillId="3" borderId="16" xfId="0" applyFont="1" applyFill="1" applyBorder="1" applyAlignment="1">
      <alignment horizontal="center" vertical="center"/>
    </xf>
    <xf numFmtId="0" fontId="3" fillId="2" borderId="17" xfId="0" applyFont="1" applyFill="1" applyBorder="1" applyAlignment="1">
      <alignment horizontal="center" vertical="top"/>
    </xf>
    <xf numFmtId="0" fontId="5" fillId="2" borderId="18" xfId="1" applyFont="1" applyFill="1" applyBorder="1" applyAlignment="1">
      <alignment horizontal="center" vertical="top"/>
    </xf>
    <xf numFmtId="0" fontId="3" fillId="2" borderId="18" xfId="1" applyFont="1" applyFill="1" applyBorder="1" applyAlignment="1">
      <alignment horizontal="center" vertical="top"/>
    </xf>
    <xf numFmtId="0" fontId="3" fillId="0" borderId="18" xfId="1" applyFont="1" applyFill="1" applyBorder="1" applyAlignment="1">
      <alignment horizontal="center" vertical="top"/>
    </xf>
    <xf numFmtId="0" fontId="3" fillId="2" borderId="19" xfId="1" applyFont="1" applyFill="1" applyBorder="1" applyAlignment="1">
      <alignment horizontal="center" vertical="top"/>
    </xf>
    <xf numFmtId="49" fontId="5" fillId="2" borderId="18" xfId="1" applyNumberFormat="1" applyFont="1" applyFill="1" applyBorder="1" applyAlignment="1">
      <alignment horizontal="center" vertical="top"/>
    </xf>
    <xf numFmtId="0" fontId="5" fillId="0" borderId="18" xfId="1" applyFont="1" applyFill="1" applyBorder="1" applyAlignment="1">
      <alignment horizontal="center" vertical="top"/>
    </xf>
    <xf numFmtId="0" fontId="5" fillId="2" borderId="19" xfId="1" applyFont="1" applyFill="1" applyBorder="1" applyAlignment="1">
      <alignment horizontal="center" vertical="top"/>
    </xf>
    <xf numFmtId="0" fontId="5" fillId="2" borderId="8" xfId="1" applyFont="1" applyFill="1" applyBorder="1" applyAlignment="1">
      <alignment horizontal="center" vertical="top"/>
    </xf>
    <xf numFmtId="0" fontId="5" fillId="2" borderId="2" xfId="0" applyFont="1" applyFill="1" applyBorder="1"/>
    <xf numFmtId="0" fontId="1" fillId="2" borderId="2" xfId="0" applyFont="1" applyFill="1" applyBorder="1"/>
    <xf numFmtId="0" fontId="5" fillId="2" borderId="4" xfId="1" applyFont="1" applyFill="1" applyBorder="1" applyAlignment="1">
      <alignment horizontal="center" vertical="top"/>
    </xf>
    <xf numFmtId="0" fontId="3" fillId="2" borderId="6" xfId="0" applyFont="1" applyFill="1" applyBorder="1" applyAlignment="1">
      <alignment vertical="top"/>
    </xf>
    <xf numFmtId="164" fontId="3" fillId="3" borderId="21" xfId="0" applyNumberFormat="1" applyFont="1" applyFill="1" applyBorder="1" applyAlignment="1">
      <alignment horizontal="center"/>
    </xf>
    <xf numFmtId="0" fontId="3" fillId="2" borderId="17" xfId="0" applyFont="1" applyFill="1" applyBorder="1" applyAlignment="1">
      <alignment horizontal="center"/>
    </xf>
    <xf numFmtId="0" fontId="5" fillId="2" borderId="18" xfId="0" applyFont="1" applyFill="1" applyBorder="1" applyAlignment="1">
      <alignment horizontal="center"/>
    </xf>
    <xf numFmtId="164" fontId="5" fillId="2" borderId="18" xfId="2" applyNumberFormat="1" applyFont="1" applyFill="1" applyBorder="1" applyAlignment="1">
      <alignment horizontal="center"/>
    </xf>
    <xf numFmtId="3" fontId="5" fillId="2" borderId="18" xfId="0" applyNumberFormat="1" applyFont="1" applyFill="1" applyBorder="1" applyAlignment="1">
      <alignment horizontal="center"/>
    </xf>
    <xf numFmtId="0" fontId="5" fillId="2" borderId="19" xfId="0" applyFont="1" applyFill="1" applyBorder="1" applyAlignment="1">
      <alignment horizontal="center"/>
    </xf>
    <xf numFmtId="0" fontId="3" fillId="0" borderId="18" xfId="1" applyFont="1" applyFill="1" applyBorder="1" applyAlignment="1">
      <alignment horizontal="center"/>
    </xf>
    <xf numFmtId="0" fontId="3" fillId="0" borderId="19" xfId="1" applyFont="1" applyFill="1" applyBorder="1" applyAlignment="1">
      <alignment horizontal="center" vertical="top"/>
    </xf>
    <xf numFmtId="0" fontId="5" fillId="0" borderId="18" xfId="1" applyFont="1" applyFill="1" applyBorder="1" applyAlignment="1">
      <alignment horizontal="justify"/>
    </xf>
    <xf numFmtId="49" fontId="5" fillId="2" borderId="19" xfId="1" applyNumberFormat="1" applyFont="1" applyFill="1" applyBorder="1" applyAlignment="1">
      <alignment horizontal="center" vertical="top"/>
    </xf>
    <xf numFmtId="0" fontId="3" fillId="2" borderId="9" xfId="0" applyFont="1" applyFill="1" applyBorder="1" applyAlignment="1">
      <alignment horizontal="center" vertical="top"/>
    </xf>
    <xf numFmtId="0" fontId="3" fillId="2" borderId="12" xfId="0" applyFont="1" applyFill="1" applyBorder="1"/>
    <xf numFmtId="0" fontId="5" fillId="2" borderId="8" xfId="0" applyFont="1" applyFill="1" applyBorder="1"/>
    <xf numFmtId="0" fontId="5" fillId="2" borderId="4" xfId="0" applyFont="1" applyFill="1" applyBorder="1" applyAlignment="1">
      <alignment horizontal="center" vertical="top"/>
    </xf>
    <xf numFmtId="0" fontId="6" fillId="2" borderId="6" xfId="0" applyFont="1" applyFill="1" applyBorder="1" applyAlignment="1">
      <alignment horizontal="justify" vertical="top"/>
    </xf>
    <xf numFmtId="164" fontId="3" fillId="3" borderId="1" xfId="0" applyNumberFormat="1" applyFont="1" applyFill="1" applyBorder="1" applyAlignment="1">
      <alignment horizontal="center"/>
    </xf>
    <xf numFmtId="0" fontId="5" fillId="0" borderId="18" xfId="0" applyFont="1" applyFill="1" applyBorder="1" applyAlignment="1">
      <alignment horizontal="center" vertical="top"/>
    </xf>
    <xf numFmtId="164" fontId="3" fillId="3" borderId="3" xfId="0" applyNumberFormat="1" applyFont="1" applyFill="1" applyBorder="1" applyAlignment="1">
      <alignment horizontal="center"/>
    </xf>
    <xf numFmtId="3" fontId="5" fillId="2" borderId="19" xfId="0" applyNumberFormat="1" applyFont="1" applyFill="1" applyBorder="1" applyAlignment="1">
      <alignment horizontal="center"/>
    </xf>
    <xf numFmtId="0" fontId="8" fillId="2" borderId="18" xfId="1" applyFont="1" applyFill="1" applyBorder="1" applyAlignment="1">
      <alignment horizontal="center" vertical="top"/>
    </xf>
    <xf numFmtId="0" fontId="1" fillId="2" borderId="18" xfId="1" applyFont="1" applyFill="1" applyBorder="1" applyAlignment="1">
      <alignment horizontal="center" vertical="top"/>
    </xf>
    <xf numFmtId="0" fontId="5" fillId="2" borderId="19" xfId="0" applyFont="1" applyFill="1" applyBorder="1" applyAlignment="1">
      <alignment horizontal="center" vertical="top"/>
    </xf>
    <xf numFmtId="49" fontId="1" fillId="2" borderId="18" xfId="1" applyNumberFormat="1" applyFont="1" applyFill="1" applyBorder="1" applyAlignment="1">
      <alignment horizontal="center" vertical="top"/>
    </xf>
    <xf numFmtId="41" fontId="5" fillId="2" borderId="18" xfId="2" applyNumberFormat="1" applyFont="1" applyFill="1" applyBorder="1" applyAlignment="1">
      <alignment horizontal="center"/>
    </xf>
    <xf numFmtId="4" fontId="5" fillId="2" borderId="19" xfId="0" applyNumberFormat="1" applyFont="1" applyFill="1" applyBorder="1" applyAlignment="1">
      <alignment horizontal="center" vertical="top"/>
    </xf>
    <xf numFmtId="0" fontId="5" fillId="2" borderId="18" xfId="0" applyFont="1" applyFill="1" applyBorder="1"/>
    <xf numFmtId="164" fontId="5" fillId="2" borderId="18" xfId="0" applyNumberFormat="1" applyFont="1" applyFill="1" applyBorder="1" applyAlignment="1">
      <alignment vertical="top"/>
    </xf>
    <xf numFmtId="164" fontId="5" fillId="2" borderId="18" xfId="2" applyNumberFormat="1" applyFont="1" applyFill="1" applyBorder="1" applyAlignment="1">
      <alignment horizontal="center" vertical="top"/>
    </xf>
    <xf numFmtId="164" fontId="3" fillId="3" borderId="16" xfId="0" applyNumberFormat="1" applyFont="1" applyFill="1" applyBorder="1" applyAlignment="1">
      <alignment horizontal="center"/>
    </xf>
    <xf numFmtId="0" fontId="5" fillId="2" borderId="8" xfId="0" applyFont="1" applyFill="1" applyBorder="1" applyAlignment="1">
      <alignment horizontal="center" vertical="top"/>
    </xf>
    <xf numFmtId="0" fontId="6" fillId="2" borderId="2" xfId="0" applyFont="1" applyFill="1" applyBorder="1" applyAlignment="1">
      <alignment horizontal="justify" vertical="top"/>
    </xf>
    <xf numFmtId="0" fontId="5" fillId="2" borderId="18" xfId="0" applyFont="1" applyFill="1" applyBorder="1" applyAlignment="1">
      <alignment horizontal="center" vertical="top"/>
    </xf>
    <xf numFmtId="0" fontId="3" fillId="2" borderId="16" xfId="0" applyFont="1" applyFill="1" applyBorder="1" applyAlignment="1">
      <alignment horizontal="center" vertical="center"/>
    </xf>
    <xf numFmtId="0" fontId="3" fillId="2" borderId="16" xfId="0" applyFont="1" applyFill="1" applyBorder="1" applyAlignment="1">
      <alignment horizontal="center" vertical="center" wrapText="1"/>
    </xf>
    <xf numFmtId="164" fontId="3" fillId="2" borderId="21" xfId="0" applyNumberFormat="1" applyFont="1" applyFill="1" applyBorder="1" applyAlignment="1">
      <alignment horizontal="center"/>
    </xf>
    <xf numFmtId="164" fontId="3" fillId="2" borderId="22" xfId="0" applyNumberFormat="1" applyFont="1" applyFill="1" applyBorder="1" applyAlignment="1">
      <alignment horizontal="center"/>
    </xf>
    <xf numFmtId="164" fontId="5" fillId="0" borderId="0" xfId="2" applyNumberFormat="1" applyFont="1" applyFill="1" applyAlignment="1">
      <alignment vertical="top"/>
    </xf>
    <xf numFmtId="0" fontId="1" fillId="2" borderId="0" xfId="0" applyFont="1" applyFill="1" applyAlignment="1">
      <alignment vertical="top"/>
    </xf>
    <xf numFmtId="165" fontId="9" fillId="2" borderId="16" xfId="3" applyNumberFormat="1" applyFont="1" applyFill="1" applyBorder="1" applyAlignment="1">
      <alignment horizontal="center" vertical="center" wrapText="1"/>
    </xf>
    <xf numFmtId="165" fontId="9" fillId="2" borderId="15" xfId="3" applyNumberFormat="1" applyFont="1" applyFill="1" applyBorder="1" applyAlignment="1">
      <alignment horizontal="center" vertical="center" wrapText="1"/>
    </xf>
    <xf numFmtId="166" fontId="4" fillId="2" borderId="18" xfId="3" applyNumberFormat="1" applyFont="1" applyFill="1" applyBorder="1" applyAlignment="1">
      <alignment horizontal="center" wrapText="1"/>
    </xf>
    <xf numFmtId="164" fontId="4" fillId="0" borderId="17" xfId="2" applyNumberFormat="1" applyFont="1" applyFill="1" applyBorder="1" applyAlignment="1">
      <alignment wrapText="1"/>
    </xf>
    <xf numFmtId="3" fontId="4" fillId="0" borderId="18" xfId="2" applyNumberFormat="1" applyFont="1" applyFill="1" applyBorder="1" applyAlignment="1">
      <alignment wrapText="1"/>
    </xf>
    <xf numFmtId="164" fontId="4" fillId="2" borderId="17" xfId="2" applyNumberFormat="1" applyFont="1" applyFill="1" applyBorder="1" applyAlignment="1">
      <alignment wrapText="1"/>
    </xf>
    <xf numFmtId="164" fontId="4" fillId="2" borderId="2" xfId="2" applyNumberFormat="1" applyFont="1" applyFill="1" applyBorder="1" applyAlignment="1">
      <alignment wrapText="1"/>
    </xf>
    <xf numFmtId="164" fontId="4" fillId="2" borderId="18" xfId="2" applyNumberFormat="1" applyFont="1" applyFill="1" applyBorder="1" applyAlignment="1">
      <alignment wrapText="1"/>
    </xf>
    <xf numFmtId="166" fontId="9" fillId="3" borderId="18" xfId="3" applyNumberFormat="1" applyFont="1" applyFill="1" applyBorder="1" applyAlignment="1">
      <alignment horizontal="center" wrapText="1"/>
    </xf>
    <xf numFmtId="164" fontId="9" fillId="3" borderId="18" xfId="2" applyNumberFormat="1" applyFont="1" applyFill="1" applyBorder="1" applyAlignment="1">
      <alignment wrapText="1"/>
    </xf>
    <xf numFmtId="3" fontId="9" fillId="3" borderId="18" xfId="2" applyNumberFormat="1" applyFont="1" applyFill="1" applyBorder="1" applyAlignment="1">
      <alignment wrapText="1"/>
    </xf>
    <xf numFmtId="164" fontId="9" fillId="3" borderId="2" xfId="2" applyNumberFormat="1" applyFont="1" applyFill="1" applyBorder="1" applyAlignment="1">
      <alignment wrapText="1"/>
    </xf>
    <xf numFmtId="166" fontId="4" fillId="4" borderId="16" xfId="3" applyNumberFormat="1" applyFont="1" applyFill="1" applyBorder="1" applyAlignment="1">
      <alignment horizontal="center" wrapText="1"/>
    </xf>
    <xf numFmtId="164" fontId="4" fillId="0" borderId="16" xfId="2" applyNumberFormat="1" applyFont="1" applyFill="1" applyBorder="1" applyAlignment="1">
      <alignment wrapText="1"/>
    </xf>
    <xf numFmtId="164" fontId="9" fillId="0" borderId="16" xfId="2" applyNumberFormat="1" applyFont="1" applyFill="1" applyBorder="1" applyAlignment="1">
      <alignment wrapText="1"/>
    </xf>
    <xf numFmtId="164" fontId="4" fillId="0" borderId="15" xfId="2" applyNumberFormat="1" applyFont="1" applyFill="1" applyBorder="1" applyAlignment="1">
      <alignment wrapText="1"/>
    </xf>
    <xf numFmtId="165" fontId="3" fillId="2" borderId="16" xfId="3" applyNumberFormat="1" applyFont="1" applyFill="1" applyBorder="1" applyAlignment="1">
      <alignment horizontal="center" vertical="top" wrapText="1"/>
    </xf>
    <xf numFmtId="0" fontId="1" fillId="2" borderId="0" xfId="0" applyFont="1" applyFill="1"/>
    <xf numFmtId="0" fontId="5" fillId="2" borderId="18" xfId="1" applyFont="1" applyFill="1" applyBorder="1" applyAlignment="1">
      <alignment horizontal="center" vertical="top"/>
    </xf>
    <xf numFmtId="0" fontId="3" fillId="2" borderId="18" xfId="1" applyFont="1" applyFill="1" applyBorder="1" applyAlignment="1">
      <alignment horizontal="center" vertical="top"/>
    </xf>
    <xf numFmtId="49" fontId="5" fillId="2" borderId="18" xfId="1" applyNumberFormat="1" applyFont="1" applyFill="1" applyBorder="1" applyAlignment="1">
      <alignment horizontal="center" vertical="top"/>
    </xf>
    <xf numFmtId="0" fontId="5" fillId="2" borderId="8" xfId="0" applyFont="1" applyFill="1" applyBorder="1" applyAlignment="1">
      <alignment horizontal="left" vertical="top" wrapText="1"/>
    </xf>
    <xf numFmtId="0" fontId="5" fillId="2" borderId="2" xfId="0" applyFont="1" applyFill="1" applyBorder="1" applyAlignment="1">
      <alignment horizontal="left" vertical="top" wrapText="1"/>
    </xf>
    <xf numFmtId="167" fontId="5" fillId="2" borderId="0" xfId="0" applyNumberFormat="1" applyFont="1" applyFill="1" applyBorder="1" applyAlignment="1">
      <alignment vertical="top"/>
    </xf>
    <xf numFmtId="0" fontId="3" fillId="2" borderId="0" xfId="0" applyFont="1" applyFill="1" applyBorder="1"/>
    <xf numFmtId="0" fontId="5" fillId="2" borderId="0" xfId="0" applyFont="1" applyFill="1" applyBorder="1" applyAlignment="1">
      <alignment horizontal="justify" vertical="top" wrapText="1"/>
    </xf>
    <xf numFmtId="0" fontId="5" fillId="0" borderId="8" xfId="0" applyFont="1" applyFill="1" applyBorder="1" applyAlignment="1">
      <alignment horizontal="justify" vertical="top" wrapText="1"/>
    </xf>
    <xf numFmtId="0" fontId="5" fillId="0" borderId="2" xfId="0" applyFont="1" applyFill="1" applyBorder="1" applyAlignment="1">
      <alignment horizontal="justify" vertical="top" wrapText="1"/>
    </xf>
    <xf numFmtId="0" fontId="13" fillId="2" borderId="0" xfId="0" applyFont="1" applyFill="1" applyAlignment="1">
      <alignment vertical="top"/>
    </xf>
    <xf numFmtId="0" fontId="5" fillId="2" borderId="0" xfId="0" applyFont="1" applyFill="1" applyBorder="1" applyAlignment="1">
      <alignment vertical="top" wrapText="1"/>
    </xf>
    <xf numFmtId="0" fontId="14" fillId="0" borderId="0" xfId="0" applyFont="1"/>
    <xf numFmtId="3" fontId="5" fillId="2" borderId="0" xfId="2" applyNumberFormat="1" applyFont="1" applyFill="1" applyBorder="1" applyAlignment="1">
      <alignment horizontal="right" vertical="top" wrapText="1"/>
    </xf>
    <xf numFmtId="9" fontId="5" fillId="2" borderId="0" xfId="0" applyNumberFormat="1" applyFont="1" applyFill="1"/>
    <xf numFmtId="164" fontId="5" fillId="2" borderId="0" xfId="2" applyNumberFormat="1" applyFont="1" applyFill="1"/>
    <xf numFmtId="0" fontId="5" fillId="0" borderId="0" xfId="0" applyFont="1"/>
    <xf numFmtId="43" fontId="5" fillId="2" borderId="0" xfId="0" applyNumberFormat="1" applyFont="1" applyFill="1"/>
    <xf numFmtId="0" fontId="5" fillId="2" borderId="0" xfId="0" applyFont="1" applyFill="1" applyBorder="1"/>
    <xf numFmtId="0" fontId="13" fillId="2" borderId="0" xfId="0" applyFont="1" applyFill="1"/>
    <xf numFmtId="4" fontId="5" fillId="2" borderId="0" xfId="0" applyNumberFormat="1" applyFont="1" applyFill="1" applyBorder="1"/>
    <xf numFmtId="3" fontId="5" fillId="2" borderId="0" xfId="0" applyNumberFormat="1" applyFont="1" applyFill="1" applyBorder="1"/>
    <xf numFmtId="0" fontId="15" fillId="2" borderId="0" xfId="0" applyFont="1" applyFill="1" applyAlignment="1">
      <alignment vertical="top"/>
    </xf>
    <xf numFmtId="0" fontId="4" fillId="2" borderId="0" xfId="0" applyFont="1" applyFill="1" applyAlignment="1">
      <alignment horizontal="left" vertical="top" wrapText="1"/>
    </xf>
    <xf numFmtId="0" fontId="5" fillId="2" borderId="0" xfId="0" applyFont="1" applyFill="1" applyAlignment="1">
      <alignment horizontal="left" vertical="top" wrapText="1"/>
    </xf>
    <xf numFmtId="0" fontId="5" fillId="2" borderId="0" xfId="0" applyFont="1" applyFill="1" applyAlignment="1">
      <alignment horizontal="justify" vertical="top" wrapText="1"/>
    </xf>
    <xf numFmtId="0" fontId="4" fillId="2" borderId="0" xfId="0" applyFont="1" applyFill="1" applyAlignment="1">
      <alignment horizontal="justify" vertical="top" wrapText="1"/>
    </xf>
    <xf numFmtId="164" fontId="5" fillId="2" borderId="17" xfId="0" applyNumberFormat="1" applyFont="1" applyFill="1" applyBorder="1"/>
    <xf numFmtId="164" fontId="5" fillId="2" borderId="18" xfId="0" applyNumberFormat="1" applyFont="1" applyFill="1" applyBorder="1"/>
    <xf numFmtId="164" fontId="14" fillId="0" borderId="19" xfId="0" applyNumberFormat="1" applyFont="1" applyBorder="1"/>
    <xf numFmtId="0" fontId="5" fillId="2" borderId="0" xfId="0" applyFont="1" applyFill="1" applyAlignment="1">
      <alignment horizontal="left" vertical="top" wrapText="1"/>
    </xf>
    <xf numFmtId="0" fontId="4" fillId="2" borderId="0" xfId="0" applyFont="1" applyFill="1" applyAlignment="1">
      <alignment horizontal="justify" vertical="top" wrapText="1"/>
    </xf>
    <xf numFmtId="164" fontId="3" fillId="2" borderId="16" xfId="0" applyNumberFormat="1" applyFont="1" applyFill="1" applyBorder="1" applyAlignment="1">
      <alignment horizontal="left" vertical="top" wrapText="1"/>
    </xf>
    <xf numFmtId="164" fontId="3" fillId="3" borderId="17" xfId="0" applyNumberFormat="1" applyFont="1" applyFill="1" applyBorder="1" applyAlignment="1">
      <alignment horizontal="center"/>
    </xf>
    <xf numFmtId="0" fontId="4" fillId="2" borderId="0" xfId="0" applyFont="1" applyFill="1" applyAlignment="1">
      <alignment horizontal="justify" vertical="top" wrapText="1"/>
    </xf>
    <xf numFmtId="0" fontId="5" fillId="2" borderId="0" xfId="0" applyFont="1" applyFill="1" applyAlignment="1">
      <alignment horizontal="justify" vertical="top" wrapText="1"/>
    </xf>
    <xf numFmtId="0" fontId="3" fillId="2" borderId="0" xfId="0" applyFont="1" applyFill="1" applyAlignment="1">
      <alignment horizontal="left" vertical="top" wrapText="1"/>
    </xf>
    <xf numFmtId="0" fontId="9" fillId="2" borderId="0" xfId="0" applyFont="1" applyFill="1" applyBorder="1" applyAlignment="1">
      <alignment horizontal="left" vertical="top" wrapText="1"/>
    </xf>
    <xf numFmtId="0" fontId="4" fillId="2" borderId="0" xfId="0" applyFont="1" applyFill="1" applyBorder="1" applyAlignment="1">
      <alignment horizontal="left" vertical="top" wrapText="1"/>
    </xf>
    <xf numFmtId="0" fontId="2" fillId="2" borderId="0" xfId="0" applyFont="1" applyFill="1" applyAlignment="1">
      <alignment horizontal="center"/>
    </xf>
    <xf numFmtId="0" fontId="8" fillId="2" borderId="0" xfId="0" applyFont="1" applyFill="1" applyAlignment="1">
      <alignment horizontal="center"/>
    </xf>
    <xf numFmtId="0" fontId="5" fillId="2" borderId="0" xfId="0" applyFont="1" applyFill="1" applyAlignment="1">
      <alignment horizontal="left" vertical="top" wrapText="1"/>
    </xf>
    <xf numFmtId="0" fontId="3" fillId="2" borderId="23" xfId="0" applyFont="1" applyFill="1" applyBorder="1" applyAlignment="1">
      <alignment horizontal="left" vertical="top" wrapText="1"/>
    </xf>
    <xf numFmtId="0" fontId="5" fillId="2" borderId="0" xfId="0" applyFont="1" applyFill="1" applyBorder="1" applyAlignment="1">
      <alignment horizontal="left" vertical="top" wrapText="1"/>
    </xf>
    <xf numFmtId="0" fontId="3" fillId="2" borderId="23" xfId="0" applyFont="1" applyFill="1" applyBorder="1" applyAlignment="1">
      <alignment horizontal="left" wrapText="1"/>
    </xf>
    <xf numFmtId="0" fontId="4" fillId="0" borderId="0" xfId="0" applyFont="1" applyAlignment="1">
      <alignment horizontal="justify" vertical="top" wrapText="1"/>
    </xf>
    <xf numFmtId="0" fontId="9" fillId="0" borderId="13" xfId="3" applyFont="1" applyFill="1" applyBorder="1" applyAlignment="1">
      <alignment horizontal="center"/>
    </xf>
    <xf numFmtId="0" fontId="9" fillId="0" borderId="14" xfId="3" applyFont="1" applyFill="1" applyBorder="1" applyAlignment="1">
      <alignment horizontal="center"/>
    </xf>
    <xf numFmtId="0" fontId="9" fillId="0" borderId="15" xfId="3" applyFont="1" applyFill="1" applyBorder="1" applyAlignment="1">
      <alignment horizontal="center"/>
    </xf>
    <xf numFmtId="0" fontId="5" fillId="2" borderId="0" xfId="0" applyFont="1" applyFill="1" applyAlignment="1">
      <alignment horizontal="left"/>
    </xf>
    <xf numFmtId="0" fontId="3" fillId="3" borderId="13" xfId="0" applyFont="1" applyFill="1" applyBorder="1" applyAlignment="1">
      <alignment horizontal="center"/>
    </xf>
    <xf numFmtId="0" fontId="3" fillId="3" borderId="15" xfId="0" applyFont="1" applyFill="1" applyBorder="1" applyAlignment="1">
      <alignment horizontal="center"/>
    </xf>
    <xf numFmtId="0" fontId="3" fillId="3" borderId="13" xfId="0" applyFont="1" applyFill="1" applyBorder="1" applyAlignment="1">
      <alignment horizontal="center" vertical="center"/>
    </xf>
    <xf numFmtId="0" fontId="3" fillId="3" borderId="15" xfId="0" applyFont="1" applyFill="1" applyBorder="1" applyAlignment="1">
      <alignment horizontal="center" vertical="center"/>
    </xf>
    <xf numFmtId="0" fontId="11" fillId="2" borderId="0" xfId="0" applyFont="1" applyFill="1" applyAlignment="1">
      <alignment horizontal="center"/>
    </xf>
    <xf numFmtId="0" fontId="1" fillId="2" borderId="9" xfId="0" applyFont="1" applyFill="1" applyBorder="1" applyAlignment="1">
      <alignment horizontal="center"/>
    </xf>
    <xf numFmtId="0" fontId="1" fillId="2" borderId="12" xfId="0" applyFont="1" applyFill="1" applyBorder="1" applyAlignment="1">
      <alignment horizontal="center"/>
    </xf>
    <xf numFmtId="0" fontId="3" fillId="2" borderId="8" xfId="0" applyFont="1" applyFill="1" applyBorder="1" applyAlignment="1">
      <alignment horizontal="left" vertical="top" wrapText="1"/>
    </xf>
    <xf numFmtId="0" fontId="3" fillId="2" borderId="2" xfId="0" applyFont="1" applyFill="1" applyBorder="1" applyAlignment="1">
      <alignment horizontal="left" vertical="top" wrapText="1"/>
    </xf>
    <xf numFmtId="0" fontId="5" fillId="2" borderId="8" xfId="0" applyFont="1" applyFill="1" applyBorder="1" applyAlignment="1">
      <alignment horizontal="left" vertical="top" wrapText="1"/>
    </xf>
    <xf numFmtId="0" fontId="5" fillId="2" borderId="2" xfId="0" applyFont="1" applyFill="1" applyBorder="1" applyAlignment="1">
      <alignment horizontal="left" vertical="top" wrapText="1"/>
    </xf>
    <xf numFmtId="0" fontId="3" fillId="3" borderId="4" xfId="0" applyFont="1" applyFill="1" applyBorder="1" applyAlignment="1">
      <alignment horizontal="center" vertical="top"/>
    </xf>
    <xf numFmtId="0" fontId="3" fillId="3" borderId="5" xfId="0" applyFont="1" applyFill="1" applyBorder="1" applyAlignment="1">
      <alignment horizontal="center" vertical="top"/>
    </xf>
    <xf numFmtId="0" fontId="3" fillId="3" borderId="20" xfId="0" applyFont="1" applyFill="1" applyBorder="1" applyAlignment="1">
      <alignment horizontal="center" vertical="top"/>
    </xf>
    <xf numFmtId="0" fontId="5" fillId="2" borderId="8" xfId="0" applyFont="1" applyFill="1" applyBorder="1" applyAlignment="1">
      <alignment horizontal="justify" vertical="top" wrapText="1"/>
    </xf>
    <xf numFmtId="0" fontId="5" fillId="2" borderId="0" xfId="0" applyFont="1" applyFill="1" applyBorder="1" applyAlignment="1">
      <alignment horizontal="justify" vertical="top" wrapText="1"/>
    </xf>
    <xf numFmtId="0" fontId="5" fillId="2" borderId="2" xfId="0" applyFont="1" applyFill="1" applyBorder="1" applyAlignment="1">
      <alignment horizontal="justify" vertical="top" wrapText="1"/>
    </xf>
    <xf numFmtId="0" fontId="5" fillId="2" borderId="4" xfId="0" applyFont="1" applyFill="1" applyBorder="1" applyAlignment="1">
      <alignment horizontal="justify" vertical="top" wrapText="1"/>
    </xf>
    <xf numFmtId="0" fontId="5" fillId="2" borderId="5" xfId="0" applyFont="1" applyFill="1" applyBorder="1" applyAlignment="1">
      <alignment horizontal="justify" vertical="top" wrapText="1"/>
    </xf>
    <xf numFmtId="0" fontId="5" fillId="2" borderId="6" xfId="0" applyFont="1" applyFill="1" applyBorder="1" applyAlignment="1">
      <alignment horizontal="justify" vertical="top" wrapText="1"/>
    </xf>
    <xf numFmtId="0" fontId="3" fillId="0" borderId="8" xfId="0" applyFont="1" applyBorder="1" applyAlignment="1">
      <alignment horizontal="justify" vertical="top" wrapText="1"/>
    </xf>
    <xf numFmtId="0" fontId="3" fillId="0" borderId="2" xfId="0" applyFont="1" applyBorder="1" applyAlignment="1">
      <alignment horizontal="justify" vertical="top" wrapText="1"/>
    </xf>
    <xf numFmtId="0" fontId="3" fillId="2" borderId="4" xfId="0" applyFont="1" applyFill="1" applyBorder="1" applyAlignment="1">
      <alignment horizontal="center" vertical="top"/>
    </xf>
    <xf numFmtId="0" fontId="3" fillId="2" borderId="5" xfId="0" applyFont="1" applyFill="1" applyBorder="1" applyAlignment="1">
      <alignment horizontal="center" vertical="top"/>
    </xf>
    <xf numFmtId="0" fontId="3" fillId="2" borderId="20" xfId="0" applyFont="1" applyFill="1" applyBorder="1" applyAlignment="1">
      <alignment horizontal="center" vertical="top"/>
    </xf>
    <xf numFmtId="0" fontId="1" fillId="2" borderId="4" xfId="0" applyFont="1" applyFill="1" applyBorder="1" applyAlignment="1">
      <alignment horizontal="justify" vertical="top" wrapText="1"/>
    </xf>
    <xf numFmtId="0" fontId="1" fillId="2" borderId="5" xfId="0" applyFont="1" applyFill="1" applyBorder="1" applyAlignment="1">
      <alignment horizontal="justify" vertical="top" wrapText="1"/>
    </xf>
    <xf numFmtId="0" fontId="1" fillId="2" borderId="6" xfId="0" applyFont="1" applyFill="1" applyBorder="1" applyAlignment="1">
      <alignment horizontal="justify" vertical="top" wrapText="1"/>
    </xf>
    <xf numFmtId="0" fontId="3" fillId="0" borderId="8"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8" xfId="0" applyFont="1" applyFill="1" applyBorder="1" applyAlignment="1">
      <alignment horizontal="justify" wrapText="1"/>
    </xf>
    <xf numFmtId="0" fontId="3" fillId="0" borderId="2" xfId="0" applyFont="1" applyFill="1" applyBorder="1" applyAlignment="1">
      <alignment horizontal="justify" wrapText="1"/>
    </xf>
    <xf numFmtId="0" fontId="5" fillId="0" borderId="8" xfId="0" applyFont="1" applyBorder="1" applyAlignment="1">
      <alignment horizontal="justify" vertical="top" wrapText="1"/>
    </xf>
    <xf numFmtId="0" fontId="5" fillId="0" borderId="2" xfId="0" applyFont="1" applyBorder="1" applyAlignment="1">
      <alignment horizontal="justify" vertical="top" wrapText="1"/>
    </xf>
    <xf numFmtId="0" fontId="3" fillId="3" borderId="8" xfId="0" applyFont="1" applyFill="1" applyBorder="1" applyAlignment="1">
      <alignment horizontal="center" vertical="top"/>
    </xf>
    <xf numFmtId="0" fontId="3" fillId="3" borderId="0" xfId="0" applyFont="1" applyFill="1" applyBorder="1" applyAlignment="1">
      <alignment horizontal="center" vertical="top"/>
    </xf>
    <xf numFmtId="0" fontId="3" fillId="3" borderId="7" xfId="0" applyFont="1" applyFill="1" applyBorder="1" applyAlignment="1">
      <alignment horizontal="center" vertical="top"/>
    </xf>
    <xf numFmtId="0" fontId="3" fillId="2" borderId="13" xfId="0" applyFont="1" applyFill="1" applyBorder="1" applyAlignment="1">
      <alignment horizontal="center"/>
    </xf>
    <xf numFmtId="0" fontId="3" fillId="2" borderId="15" xfId="0" applyFont="1" applyFill="1" applyBorder="1" applyAlignment="1">
      <alignment horizontal="center"/>
    </xf>
    <xf numFmtId="0" fontId="3" fillId="2" borderId="13" xfId="0" applyFont="1" applyFill="1" applyBorder="1" applyAlignment="1">
      <alignment horizontal="center" vertical="center"/>
    </xf>
    <xf numFmtId="0" fontId="3" fillId="2" borderId="15" xfId="0" applyFont="1" applyFill="1" applyBorder="1" applyAlignment="1">
      <alignment horizontal="center" vertical="center"/>
    </xf>
    <xf numFmtId="0" fontId="8" fillId="2" borderId="8" xfId="0" applyFont="1" applyFill="1" applyBorder="1" applyAlignment="1">
      <alignment horizontal="left" vertical="top" wrapText="1"/>
    </xf>
    <xf numFmtId="0" fontId="8" fillId="2" borderId="2"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2" xfId="0" applyFont="1" applyFill="1" applyBorder="1" applyAlignment="1">
      <alignment horizontal="left" vertical="top" wrapText="1"/>
    </xf>
    <xf numFmtId="0" fontId="3" fillId="0" borderId="8" xfId="0" applyFont="1" applyFill="1" applyBorder="1" applyAlignment="1">
      <alignment horizontal="justify" vertical="top" wrapText="1"/>
    </xf>
    <xf numFmtId="0" fontId="3" fillId="0" borderId="2" xfId="0" applyFont="1" applyFill="1" applyBorder="1" applyAlignment="1">
      <alignment horizontal="justify" vertical="top" wrapText="1"/>
    </xf>
    <xf numFmtId="0" fontId="3" fillId="3" borderId="13" xfId="0" applyFont="1" applyFill="1" applyBorder="1" applyAlignment="1">
      <alignment horizontal="center" vertical="top"/>
    </xf>
    <xf numFmtId="0" fontId="3" fillId="3" borderId="14" xfId="0" applyFont="1" applyFill="1" applyBorder="1" applyAlignment="1">
      <alignment horizontal="center" vertical="top"/>
    </xf>
    <xf numFmtId="0" fontId="3" fillId="3" borderId="15" xfId="0" applyFont="1" applyFill="1" applyBorder="1" applyAlignment="1">
      <alignment horizontal="center" vertical="top"/>
    </xf>
    <xf numFmtId="0" fontId="5" fillId="0" borderId="8" xfId="0" applyFont="1" applyFill="1" applyBorder="1" applyAlignment="1">
      <alignment horizontal="justify" vertical="top" wrapText="1"/>
    </xf>
    <xf numFmtId="0" fontId="5" fillId="0" borderId="2" xfId="0" applyFont="1" applyFill="1" applyBorder="1" applyAlignment="1">
      <alignment horizontal="justify" vertical="top" wrapText="1"/>
    </xf>
    <xf numFmtId="0" fontId="3" fillId="3" borderId="9" xfId="0" applyFont="1" applyFill="1" applyBorder="1" applyAlignment="1">
      <alignment horizontal="center" vertical="top"/>
    </xf>
    <xf numFmtId="0" fontId="3" fillId="3" borderId="10" xfId="0" applyFont="1" applyFill="1" applyBorder="1" applyAlignment="1">
      <alignment horizontal="center" vertical="top"/>
    </xf>
    <xf numFmtId="0" fontId="3" fillId="3" borderId="12" xfId="0" applyFont="1" applyFill="1" applyBorder="1" applyAlignment="1">
      <alignment horizontal="center" vertical="top"/>
    </xf>
    <xf numFmtId="0" fontId="5" fillId="0" borderId="8" xfId="0" applyFont="1" applyFill="1" applyBorder="1" applyAlignment="1">
      <alignment horizontal="left" vertical="top" wrapText="1"/>
    </xf>
    <xf numFmtId="0" fontId="5" fillId="0" borderId="2" xfId="0" applyFont="1" applyFill="1" applyBorder="1" applyAlignment="1">
      <alignment horizontal="left" vertical="top" wrapText="1"/>
    </xf>
    <xf numFmtId="0" fontId="3" fillId="2" borderId="8" xfId="0" applyFont="1" applyFill="1" applyBorder="1" applyAlignment="1">
      <alignment horizontal="justify" vertical="top" wrapText="1"/>
    </xf>
    <xf numFmtId="0" fontId="3" fillId="2" borderId="2" xfId="0" applyFont="1" applyFill="1" applyBorder="1" applyAlignment="1">
      <alignment horizontal="justify" vertical="top" wrapText="1"/>
    </xf>
    <xf numFmtId="0" fontId="5" fillId="2" borderId="13" xfId="0" applyFont="1" applyFill="1" applyBorder="1" applyAlignment="1">
      <alignment vertical="top"/>
    </xf>
    <xf numFmtId="0" fontId="3" fillId="2" borderId="14" xfId="0" applyFont="1" applyFill="1" applyBorder="1" applyAlignment="1">
      <alignment vertical="top"/>
    </xf>
    <xf numFmtId="0" fontId="5" fillId="2" borderId="14" xfId="0" applyFont="1" applyFill="1" applyBorder="1" applyAlignment="1">
      <alignment vertical="top"/>
    </xf>
    <xf numFmtId="4" fontId="5" fillId="2" borderId="14" xfId="0" applyNumberFormat="1" applyFont="1" applyFill="1" applyBorder="1" applyAlignment="1">
      <alignment horizontal="center" vertical="top"/>
    </xf>
    <xf numFmtId="4" fontId="5" fillId="2" borderId="15" xfId="0" applyNumberFormat="1" applyFont="1" applyFill="1" applyBorder="1" applyAlignment="1">
      <alignment horizontal="center" vertical="top"/>
    </xf>
  </cellXfs>
  <cellStyles count="6">
    <cellStyle name="Millares" xfId="2" builtinId="3"/>
    <cellStyle name="Millares 2" xfId="5" xr:uid="{00000000-0005-0000-0000-000001000000}"/>
    <cellStyle name="Normal" xfId="0" builtinId="0"/>
    <cellStyle name="Normal 3" xfId="3" xr:uid="{00000000-0005-0000-0000-000003000000}"/>
    <cellStyle name="Normal_Tabla de Equivalencias def" xfId="1" xr:uid="{00000000-0005-0000-0000-000004000000}"/>
    <cellStyle name="Porcentual 2"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2</xdr:col>
      <xdr:colOff>746243</xdr:colOff>
      <xdr:row>0</xdr:row>
      <xdr:rowOff>63832</xdr:rowOff>
    </xdr:from>
    <xdr:to>
      <xdr:col>6</xdr:col>
      <xdr:colOff>42163</xdr:colOff>
      <xdr:row>3</xdr:row>
      <xdr:rowOff>26310</xdr:rowOff>
    </xdr:to>
    <xdr:pic>
      <xdr:nvPicPr>
        <xdr:cNvPr id="2" name="Picture 16">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377" t="21996" r="26707" b="26916"/>
        <a:stretch/>
      </xdr:blipFill>
      <xdr:spPr bwMode="auto">
        <a:xfrm>
          <a:off x="1625474" y="63832"/>
          <a:ext cx="3032651" cy="475363"/>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281420</xdr:colOff>
      <xdr:row>0</xdr:row>
      <xdr:rowOff>130176</xdr:rowOff>
    </xdr:from>
    <xdr:to>
      <xdr:col>3</xdr:col>
      <xdr:colOff>2884344</xdr:colOff>
      <xdr:row>4</xdr:row>
      <xdr:rowOff>12701</xdr:rowOff>
    </xdr:to>
    <xdr:pic>
      <xdr:nvPicPr>
        <xdr:cNvPr id="2" name="Picture 16">
          <a:extLst>
            <a:ext uri="{FF2B5EF4-FFF2-40B4-BE49-F238E27FC236}">
              <a16:creationId xmlns:a16="http://schemas.microsoft.com/office/drawing/2014/main" id="{00000000-0008-0000-01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377" t="21996" r="26707" b="26916"/>
        <a:stretch/>
      </xdr:blipFill>
      <xdr:spPr bwMode="auto">
        <a:xfrm>
          <a:off x="1964170" y="130176"/>
          <a:ext cx="4111049" cy="581025"/>
        </a:xfrm>
        <a:prstGeom prst="rect">
          <a:avLst/>
        </a:prstGeom>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47625</xdr:colOff>
      <xdr:row>1</xdr:row>
      <xdr:rowOff>63500</xdr:rowOff>
    </xdr:from>
    <xdr:to>
      <xdr:col>3</xdr:col>
      <xdr:colOff>3559880</xdr:colOff>
      <xdr:row>5</xdr:row>
      <xdr:rowOff>19050</xdr:rowOff>
    </xdr:to>
    <xdr:pic>
      <xdr:nvPicPr>
        <xdr:cNvPr id="3" name="Picture 16">
          <a:extLst>
            <a:ext uri="{FF2B5EF4-FFF2-40B4-BE49-F238E27FC236}">
              <a16:creationId xmlns:a16="http://schemas.microsoft.com/office/drawing/2014/main" id="{00000000-0008-0000-02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7377" t="21996" r="26707" b="26916"/>
        <a:stretch/>
      </xdr:blipFill>
      <xdr:spPr bwMode="auto">
        <a:xfrm>
          <a:off x="1730375" y="238125"/>
          <a:ext cx="4353630" cy="654050"/>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N66"/>
  <sheetViews>
    <sheetView showGridLines="0" view="pageBreakPreview" topLeftCell="B46" zoomScale="130" zoomScaleNormal="110" zoomScaleSheetLayoutView="130" workbookViewId="0">
      <selection activeCell="M59" sqref="M59"/>
    </sheetView>
  </sheetViews>
  <sheetFormatPr baseColWidth="10" defaultColWidth="11.42578125" defaultRowHeight="14.25" x14ac:dyDescent="0.2"/>
  <cols>
    <col min="1" max="1" width="7.140625" style="1" customWidth="1"/>
    <col min="2" max="2" width="6" style="1" customWidth="1"/>
    <col min="3" max="3" width="12" style="1" customWidth="1"/>
    <col min="4" max="5" width="14.140625" style="1" customWidth="1"/>
    <col min="6" max="6" width="15.7109375" style="1" customWidth="1"/>
    <col min="7" max="7" width="14.7109375" style="1" customWidth="1"/>
    <col min="8" max="8" width="16.42578125" style="1" customWidth="1"/>
    <col min="9" max="10" width="11.42578125" style="1"/>
    <col min="11" max="12" width="0" style="1" hidden="1" customWidth="1"/>
    <col min="13" max="16384" width="11.42578125" style="1"/>
  </cols>
  <sheetData>
    <row r="3" spans="1:10" ht="11.45" customHeight="1" x14ac:dyDescent="0.2"/>
    <row r="5" spans="1:10" ht="15.75" x14ac:dyDescent="0.25">
      <c r="A5" s="170" t="s">
        <v>15</v>
      </c>
      <c r="B5" s="170"/>
      <c r="C5" s="170"/>
      <c r="D5" s="170"/>
      <c r="E5" s="170"/>
      <c r="F5" s="170"/>
      <c r="G5" s="170"/>
      <c r="H5" s="170"/>
      <c r="I5" s="21"/>
    </row>
    <row r="6" spans="1:10" ht="14.45" customHeight="1" x14ac:dyDescent="0.25">
      <c r="A6" s="171" t="s">
        <v>20</v>
      </c>
      <c r="B6" s="171"/>
      <c r="C6" s="171"/>
      <c r="D6" s="171"/>
      <c r="E6" s="171"/>
      <c r="F6" s="171"/>
      <c r="G6" s="171"/>
      <c r="H6" s="171"/>
      <c r="I6" s="22"/>
    </row>
    <row r="7" spans="1:10" ht="15.75" x14ac:dyDescent="0.25">
      <c r="B7" s="2"/>
    </row>
    <row r="8" spans="1:10" ht="30" customHeight="1" x14ac:dyDescent="0.2">
      <c r="A8" s="130"/>
      <c r="B8" s="174" t="s">
        <v>74</v>
      </c>
      <c r="C8" s="174"/>
      <c r="D8" s="174"/>
      <c r="E8" s="174"/>
      <c r="F8" s="174"/>
      <c r="G8" s="174"/>
      <c r="H8" s="142"/>
      <c r="I8" s="20"/>
      <c r="J8" s="13"/>
    </row>
    <row r="9" spans="1:10" ht="14.1" customHeight="1" x14ac:dyDescent="0.2">
      <c r="A9" s="130"/>
      <c r="B9" s="138"/>
      <c r="C9" s="138"/>
      <c r="D9" s="138"/>
      <c r="E9" s="138"/>
      <c r="F9" s="138"/>
      <c r="G9" s="138"/>
      <c r="H9" s="138"/>
      <c r="I9" s="19"/>
    </row>
    <row r="10" spans="1:10" ht="28.5" customHeight="1" x14ac:dyDescent="0.25">
      <c r="A10" s="130"/>
      <c r="B10" s="175" t="s">
        <v>81</v>
      </c>
      <c r="C10" s="175"/>
      <c r="D10" s="175"/>
      <c r="E10" s="175"/>
      <c r="F10" s="175"/>
      <c r="G10" s="175"/>
      <c r="H10" s="138"/>
      <c r="I10" s="19"/>
    </row>
    <row r="11" spans="1:10" ht="8.4499999999999993" customHeight="1" x14ac:dyDescent="0.25">
      <c r="A11" s="130"/>
      <c r="B11" s="17"/>
      <c r="C11" s="39"/>
      <c r="D11" s="39"/>
      <c r="E11" s="39"/>
      <c r="F11" s="39"/>
      <c r="G11" s="143"/>
      <c r="H11" s="138"/>
      <c r="I11" s="19"/>
    </row>
    <row r="12" spans="1:10" ht="14.1" customHeight="1" x14ac:dyDescent="0.2">
      <c r="A12" s="130"/>
      <c r="B12" s="39" t="s">
        <v>49</v>
      </c>
      <c r="C12" s="39"/>
      <c r="D12" s="39"/>
      <c r="E12" s="39"/>
      <c r="F12" s="39"/>
      <c r="G12" s="144">
        <v>120000</v>
      </c>
      <c r="H12" s="138"/>
      <c r="I12" s="19"/>
    </row>
    <row r="13" spans="1:10" ht="14.1" customHeight="1" x14ac:dyDescent="0.2">
      <c r="A13" s="130"/>
      <c r="B13" s="39" t="s">
        <v>19</v>
      </c>
      <c r="C13" s="39"/>
      <c r="D13" s="39"/>
      <c r="E13" s="39"/>
      <c r="F13" s="39"/>
      <c r="G13" s="145">
        <v>7.0000000000000007E-2</v>
      </c>
      <c r="H13" s="138"/>
      <c r="I13" s="19"/>
    </row>
    <row r="14" spans="1:10" ht="14.1" customHeight="1" x14ac:dyDescent="0.2">
      <c r="A14" s="130"/>
      <c r="B14" s="39" t="s">
        <v>46</v>
      </c>
      <c r="C14" s="39"/>
      <c r="D14" s="39"/>
      <c r="E14" s="39"/>
      <c r="F14" s="39"/>
      <c r="G14" s="52">
        <f>-PMT(G13,G15,G12,0,0)</f>
        <v>22266.38635573912</v>
      </c>
      <c r="H14" s="138"/>
      <c r="I14" s="19"/>
    </row>
    <row r="15" spans="1:10" ht="14.1" customHeight="1" x14ac:dyDescent="0.2">
      <c r="A15" s="130"/>
      <c r="B15" s="39" t="s">
        <v>45</v>
      </c>
      <c r="C15" s="39"/>
      <c r="D15" s="39"/>
      <c r="E15" s="39"/>
      <c r="F15" s="39"/>
      <c r="G15" s="146">
        <v>7</v>
      </c>
      <c r="H15" s="138"/>
      <c r="I15" s="19"/>
    </row>
    <row r="16" spans="1:10" ht="14.1" customHeight="1" thickBot="1" x14ac:dyDescent="0.3">
      <c r="A16" s="130"/>
      <c r="B16" s="147"/>
      <c r="C16" s="147"/>
      <c r="D16" s="147"/>
      <c r="E16" s="147"/>
      <c r="F16" s="147"/>
      <c r="G16" s="143"/>
      <c r="H16" s="138"/>
      <c r="I16" s="19"/>
    </row>
    <row r="17" spans="2:13" ht="18.95" customHeight="1" thickBot="1" x14ac:dyDescent="0.25">
      <c r="B17" s="177" t="s">
        <v>42</v>
      </c>
      <c r="C17" s="178"/>
      <c r="D17" s="178"/>
      <c r="E17" s="178"/>
      <c r="F17" s="178"/>
      <c r="G17" s="179"/>
      <c r="H17" s="138"/>
      <c r="I17" s="19"/>
    </row>
    <row r="18" spans="2:13" ht="23.45" customHeight="1" thickBot="1" x14ac:dyDescent="0.25">
      <c r="B18" s="113" t="s">
        <v>24</v>
      </c>
      <c r="C18" s="113" t="s">
        <v>44</v>
      </c>
      <c r="D18" s="113" t="s">
        <v>16</v>
      </c>
      <c r="E18" s="113" t="s">
        <v>17</v>
      </c>
      <c r="F18" s="114" t="s">
        <v>18</v>
      </c>
      <c r="G18" s="114" t="s">
        <v>43</v>
      </c>
      <c r="H18" s="138"/>
      <c r="I18" s="19"/>
    </row>
    <row r="19" spans="2:13" ht="14.1" customHeight="1" x14ac:dyDescent="0.2">
      <c r="B19" s="115">
        <v>1</v>
      </c>
      <c r="C19" s="116">
        <v>120000</v>
      </c>
      <c r="D19" s="117">
        <f>C19*G13</f>
        <v>8400</v>
      </c>
      <c r="E19" s="118">
        <f t="shared" ref="E19:E25" si="0">+F19-D19</f>
        <v>13866.38635573912</v>
      </c>
      <c r="F19" s="119">
        <f>G14</f>
        <v>22266.38635573912</v>
      </c>
      <c r="G19" s="119">
        <f>C19-E19</f>
        <v>106133.61364426088</v>
      </c>
      <c r="H19" s="138"/>
      <c r="I19" s="19"/>
    </row>
    <row r="20" spans="2:13" ht="14.1" customHeight="1" x14ac:dyDescent="0.2">
      <c r="B20" s="115">
        <v>2</v>
      </c>
      <c r="C20" s="120">
        <f t="shared" ref="C20:C25" si="1">C19-E19</f>
        <v>106133.61364426088</v>
      </c>
      <c r="D20" s="117">
        <f>C20*G13</f>
        <v>7429.352955098263</v>
      </c>
      <c r="E20" s="120">
        <f t="shared" si="0"/>
        <v>14837.033400640856</v>
      </c>
      <c r="F20" s="119">
        <f t="shared" ref="F20:F25" si="2">F19</f>
        <v>22266.38635573912</v>
      </c>
      <c r="G20" s="119">
        <f t="shared" ref="G20:G25" si="3">G19-E20</f>
        <v>91296.580243620032</v>
      </c>
      <c r="H20" s="138"/>
      <c r="I20" s="19"/>
    </row>
    <row r="21" spans="2:13" ht="14.1" customHeight="1" x14ac:dyDescent="0.2">
      <c r="B21" s="121">
        <v>3</v>
      </c>
      <c r="C21" s="122">
        <f t="shared" si="1"/>
        <v>91296.580243620032</v>
      </c>
      <c r="D21" s="123">
        <f>C21*G13</f>
        <v>6390.7606170534027</v>
      </c>
      <c r="E21" s="122">
        <f t="shared" si="0"/>
        <v>15875.625738685718</v>
      </c>
      <c r="F21" s="124">
        <f t="shared" si="2"/>
        <v>22266.38635573912</v>
      </c>
      <c r="G21" s="124">
        <f t="shared" si="3"/>
        <v>75420.954504934314</v>
      </c>
      <c r="H21" s="138"/>
      <c r="I21" s="19"/>
    </row>
    <row r="22" spans="2:13" ht="14.1" customHeight="1" x14ac:dyDescent="0.2">
      <c r="B22" s="115">
        <v>4</v>
      </c>
      <c r="C22" s="120">
        <f t="shared" si="1"/>
        <v>75420.954504934314</v>
      </c>
      <c r="D22" s="117">
        <f>C22*G13</f>
        <v>5279.4668153454022</v>
      </c>
      <c r="E22" s="120">
        <f t="shared" si="0"/>
        <v>16986.919540393719</v>
      </c>
      <c r="F22" s="119">
        <f t="shared" si="2"/>
        <v>22266.38635573912</v>
      </c>
      <c r="G22" s="119">
        <f t="shared" si="3"/>
        <v>58434.034964540595</v>
      </c>
      <c r="H22" s="138"/>
      <c r="I22" s="19"/>
    </row>
    <row r="23" spans="2:13" ht="14.1" customHeight="1" x14ac:dyDescent="0.2">
      <c r="B23" s="115">
        <v>5</v>
      </c>
      <c r="C23" s="120">
        <f t="shared" si="1"/>
        <v>58434.034964540595</v>
      </c>
      <c r="D23" s="117">
        <f>C23*G13</f>
        <v>4090.3824475178421</v>
      </c>
      <c r="E23" s="120">
        <f t="shared" si="0"/>
        <v>18176.003908221279</v>
      </c>
      <c r="F23" s="119">
        <f t="shared" si="2"/>
        <v>22266.38635573912</v>
      </c>
      <c r="G23" s="119">
        <f t="shared" si="3"/>
        <v>40258.03105631932</v>
      </c>
      <c r="H23" s="138"/>
      <c r="I23" s="19"/>
    </row>
    <row r="24" spans="2:13" ht="14.1" customHeight="1" x14ac:dyDescent="0.2">
      <c r="B24" s="115">
        <v>6</v>
      </c>
      <c r="C24" s="120">
        <f t="shared" si="1"/>
        <v>40258.03105631932</v>
      </c>
      <c r="D24" s="117">
        <f>C24*G13</f>
        <v>2818.0621739423527</v>
      </c>
      <c r="E24" s="120">
        <f t="shared" si="0"/>
        <v>19448.324181796768</v>
      </c>
      <c r="F24" s="119">
        <f t="shared" si="2"/>
        <v>22266.38635573912</v>
      </c>
      <c r="G24" s="119">
        <f t="shared" si="3"/>
        <v>20809.706874522552</v>
      </c>
      <c r="H24" s="138"/>
      <c r="I24" s="19"/>
    </row>
    <row r="25" spans="2:13" ht="14.1" customHeight="1" thickBot="1" x14ac:dyDescent="0.25">
      <c r="B25" s="115">
        <v>7</v>
      </c>
      <c r="C25" s="120">
        <f t="shared" si="1"/>
        <v>20809.706874522552</v>
      </c>
      <c r="D25" s="117">
        <f>C25*G13</f>
        <v>1456.6794812165788</v>
      </c>
      <c r="E25" s="120">
        <f t="shared" si="0"/>
        <v>20809.706874522541</v>
      </c>
      <c r="F25" s="119">
        <f t="shared" si="2"/>
        <v>22266.38635573912</v>
      </c>
      <c r="G25" s="119">
        <f t="shared" si="3"/>
        <v>0</v>
      </c>
      <c r="H25" s="138"/>
      <c r="I25" s="19"/>
      <c r="J25" s="15"/>
    </row>
    <row r="26" spans="2:13" ht="14.1" customHeight="1" thickBot="1" x14ac:dyDescent="0.25">
      <c r="B26" s="125"/>
      <c r="C26" s="126"/>
      <c r="D26" s="126"/>
      <c r="E26" s="127">
        <f>SUM(E19:E25)</f>
        <v>120000</v>
      </c>
      <c r="F26" s="128"/>
      <c r="G26" s="128"/>
      <c r="H26" s="138"/>
      <c r="I26" s="19"/>
      <c r="J26" s="18"/>
      <c r="M26" s="18"/>
    </row>
    <row r="27" spans="2:13" ht="9.9499999999999993" customHeight="1" x14ac:dyDescent="0.25">
      <c r="B27" s="143"/>
      <c r="C27" s="143"/>
      <c r="D27" s="143"/>
      <c r="E27" s="143"/>
      <c r="F27" s="143"/>
      <c r="G27" s="143"/>
      <c r="H27" s="138"/>
      <c r="I27" s="19"/>
    </row>
    <row r="28" spans="2:13" ht="14.1" customHeight="1" x14ac:dyDescent="0.2">
      <c r="B28" s="176" t="s">
        <v>75</v>
      </c>
      <c r="C28" s="176"/>
      <c r="D28" s="176"/>
      <c r="E28" s="176"/>
      <c r="F28" s="176"/>
      <c r="G28" s="176"/>
      <c r="H28" s="138"/>
      <c r="I28" s="19"/>
    </row>
    <row r="29" spans="2:13" ht="30" customHeight="1" x14ac:dyDescent="0.2">
      <c r="B29" s="176"/>
      <c r="C29" s="176"/>
      <c r="D29" s="176"/>
      <c r="E29" s="176"/>
      <c r="F29" s="176"/>
      <c r="G29" s="176"/>
      <c r="H29" s="138"/>
      <c r="I29" s="19"/>
    </row>
    <row r="30" spans="2:13" ht="14.1" customHeight="1" x14ac:dyDescent="0.2">
      <c r="B30" s="138"/>
      <c r="C30" s="138"/>
      <c r="D30" s="138"/>
      <c r="E30" s="138"/>
      <c r="F30" s="138"/>
      <c r="G30" s="138"/>
      <c r="H30" s="138"/>
      <c r="I30" s="19"/>
    </row>
    <row r="31" spans="2:13" ht="14.1" customHeight="1" x14ac:dyDescent="0.25">
      <c r="B31" s="175" t="s">
        <v>76</v>
      </c>
      <c r="C31" s="175"/>
      <c r="D31" s="175"/>
      <c r="E31" s="175"/>
      <c r="F31" s="175"/>
      <c r="G31" s="175"/>
      <c r="H31" s="39"/>
    </row>
    <row r="32" spans="2:13" ht="15" x14ac:dyDescent="0.25">
      <c r="B32" s="17"/>
      <c r="C32" s="39"/>
      <c r="D32" s="39"/>
      <c r="E32" s="39"/>
      <c r="F32" s="39"/>
      <c r="G32" s="39"/>
      <c r="H32" s="39"/>
    </row>
    <row r="33" spans="1:9" x14ac:dyDescent="0.2">
      <c r="A33" s="130"/>
      <c r="B33" s="180" t="s">
        <v>36</v>
      </c>
      <c r="C33" s="180"/>
      <c r="D33" s="180"/>
      <c r="E33" s="180"/>
      <c r="F33" s="180"/>
      <c r="G33" s="40">
        <f>C21</f>
        <v>91296.580243620032</v>
      </c>
      <c r="H33" s="148"/>
      <c r="I33" s="18"/>
    </row>
    <row r="34" spans="1:9" x14ac:dyDescent="0.2">
      <c r="A34" s="130"/>
      <c r="B34" s="180" t="s">
        <v>28</v>
      </c>
      <c r="C34" s="180"/>
      <c r="D34" s="180"/>
      <c r="E34" s="180"/>
      <c r="F34" s="180"/>
      <c r="G34" s="40">
        <f>G33*G13/2</f>
        <v>3195.3803085267014</v>
      </c>
      <c r="H34" s="39"/>
      <c r="I34" s="30"/>
    </row>
    <row r="35" spans="1:9" ht="16.5" customHeight="1" x14ac:dyDescent="0.2">
      <c r="A35" s="130"/>
      <c r="B35" s="172" t="s">
        <v>54</v>
      </c>
      <c r="C35" s="172"/>
      <c r="D35" s="172"/>
      <c r="E35" s="172"/>
      <c r="F35" s="172"/>
      <c r="G35" s="136">
        <f>-(G33+G34)*1%</f>
        <v>-944.91960552146736</v>
      </c>
      <c r="H35" s="141"/>
      <c r="I35" s="30"/>
    </row>
    <row r="36" spans="1:9" ht="14.45" customHeight="1" thickBot="1" x14ac:dyDescent="0.25">
      <c r="A36" s="130"/>
      <c r="B36" s="172" t="s">
        <v>55</v>
      </c>
      <c r="C36" s="172"/>
      <c r="D36" s="172"/>
      <c r="E36" s="172"/>
      <c r="F36" s="172"/>
      <c r="G36" s="41">
        <f>SUM(G33:G35)</f>
        <v>93547.04094662526</v>
      </c>
      <c r="H36" s="39"/>
    </row>
    <row r="37" spans="1:9" s="130" customFormat="1" ht="20.45" customHeight="1" thickTop="1" x14ac:dyDescent="0.2">
      <c r="B37" s="39" t="s">
        <v>62</v>
      </c>
      <c r="C37" s="39"/>
      <c r="D37" s="149"/>
      <c r="E37" s="149"/>
      <c r="F37" s="39"/>
      <c r="G37" s="40">
        <v>100</v>
      </c>
      <c r="H37" s="150" t="s">
        <v>64</v>
      </c>
    </row>
    <row r="38" spans="1:9" s="130" customFormat="1" ht="12.6" customHeight="1" x14ac:dyDescent="0.2">
      <c r="B38" s="39"/>
      <c r="C38" s="39"/>
      <c r="D38" s="149"/>
      <c r="E38" s="149"/>
      <c r="F38" s="39"/>
      <c r="G38" s="151"/>
      <c r="H38" s="150"/>
    </row>
    <row r="39" spans="1:9" ht="14.1" customHeight="1" x14ac:dyDescent="0.2">
      <c r="A39" s="130"/>
      <c r="B39" s="172" t="s">
        <v>50</v>
      </c>
      <c r="C39" s="172"/>
      <c r="D39" s="172"/>
      <c r="E39" s="172"/>
      <c r="F39" s="172"/>
      <c r="G39" s="40">
        <v>90000</v>
      </c>
      <c r="H39" s="150"/>
    </row>
    <row r="40" spans="1:9" ht="11.1" customHeight="1" x14ac:dyDescent="0.2">
      <c r="A40" s="130"/>
      <c r="B40" s="39"/>
      <c r="C40" s="39"/>
      <c r="D40" s="149"/>
      <c r="E40" s="149"/>
      <c r="F40" s="39"/>
      <c r="G40" s="152"/>
      <c r="H40" s="150"/>
    </row>
    <row r="41" spans="1:9" ht="26.45" customHeight="1" x14ac:dyDescent="0.2">
      <c r="A41" s="130"/>
      <c r="B41" s="172" t="s">
        <v>56</v>
      </c>
      <c r="C41" s="172"/>
      <c r="D41" s="172"/>
      <c r="E41" s="172"/>
      <c r="F41" s="172"/>
      <c r="G41" s="111">
        <f>G36-G39</f>
        <v>3547.0409466252604</v>
      </c>
      <c r="H41" s="141" t="s">
        <v>65</v>
      </c>
    </row>
    <row r="42" spans="1:9" ht="22.5" customHeight="1" x14ac:dyDescent="0.2">
      <c r="A42" s="130"/>
      <c r="B42" s="172" t="s">
        <v>35</v>
      </c>
      <c r="C42" s="172"/>
      <c r="D42" s="172"/>
      <c r="E42" s="172"/>
      <c r="F42" s="172"/>
      <c r="G42" s="111">
        <v>140000</v>
      </c>
      <c r="H42" s="141" t="s">
        <v>66</v>
      </c>
    </row>
    <row r="43" spans="1:9" s="130" customFormat="1" ht="15.6" customHeight="1" x14ac:dyDescent="0.2">
      <c r="B43" s="153" t="s">
        <v>63</v>
      </c>
      <c r="C43" s="154"/>
      <c r="D43" s="154"/>
      <c r="E43" s="154"/>
      <c r="F43" s="154"/>
      <c r="G43" s="154"/>
      <c r="H43" s="155"/>
    </row>
    <row r="44" spans="1:9" s="130" customFormat="1" ht="39" customHeight="1" x14ac:dyDescent="0.2">
      <c r="B44" s="141" t="s">
        <v>64</v>
      </c>
      <c r="C44" s="165" t="s">
        <v>72</v>
      </c>
      <c r="D44" s="165"/>
      <c r="E44" s="165"/>
      <c r="F44" s="165"/>
      <c r="G44" s="165"/>
      <c r="H44" s="155"/>
    </row>
    <row r="45" spans="1:9" s="130" customFormat="1" ht="8.25" customHeight="1" x14ac:dyDescent="0.2">
      <c r="B45" s="153"/>
      <c r="C45" s="165"/>
      <c r="D45" s="165"/>
      <c r="E45" s="165"/>
      <c r="F45" s="165"/>
      <c r="G45" s="165"/>
      <c r="H45" s="155"/>
    </row>
    <row r="46" spans="1:9" s="130" customFormat="1" ht="26.25" customHeight="1" x14ac:dyDescent="0.2">
      <c r="B46" s="141" t="s">
        <v>65</v>
      </c>
      <c r="C46" s="165" t="s">
        <v>79</v>
      </c>
      <c r="D46" s="165"/>
      <c r="E46" s="165"/>
      <c r="F46" s="165"/>
      <c r="G46" s="165"/>
      <c r="H46" s="156"/>
    </row>
    <row r="47" spans="1:9" s="130" customFormat="1" ht="7.5" customHeight="1" x14ac:dyDescent="0.2">
      <c r="B47" s="141"/>
      <c r="C47" s="165"/>
      <c r="D47" s="165"/>
      <c r="E47" s="165"/>
      <c r="F47" s="165"/>
      <c r="G47" s="165"/>
      <c r="H47" s="156"/>
    </row>
    <row r="48" spans="1:9" ht="24.75" customHeight="1" x14ac:dyDescent="0.2">
      <c r="B48" s="141" t="s">
        <v>66</v>
      </c>
      <c r="C48" s="165" t="s">
        <v>73</v>
      </c>
      <c r="D48" s="165"/>
      <c r="E48" s="165"/>
      <c r="F48" s="165"/>
      <c r="G48" s="165"/>
      <c r="H48" s="155"/>
    </row>
    <row r="49" spans="1:14" s="130" customFormat="1" ht="11.45" customHeight="1" x14ac:dyDescent="0.2">
      <c r="B49" s="141"/>
      <c r="C49" s="157"/>
      <c r="D49" s="157"/>
      <c r="E49" s="157"/>
      <c r="F49" s="157"/>
      <c r="G49" s="157"/>
      <c r="H49" s="155"/>
    </row>
    <row r="50" spans="1:14" s="130" customFormat="1" ht="11.45" customHeight="1" x14ac:dyDescent="0.2">
      <c r="B50" s="141"/>
      <c r="C50" s="162"/>
      <c r="D50" s="162"/>
      <c r="E50" s="162"/>
      <c r="F50" s="162"/>
      <c r="G50" s="162"/>
      <c r="H50" s="161"/>
    </row>
    <row r="51" spans="1:14" ht="13.5" customHeight="1" x14ac:dyDescent="0.2">
      <c r="B51" s="173" t="s">
        <v>80</v>
      </c>
      <c r="C51" s="173"/>
      <c r="D51" s="173"/>
      <c r="E51" s="173"/>
      <c r="F51" s="173"/>
      <c r="G51" s="173"/>
      <c r="H51" s="39"/>
    </row>
    <row r="52" spans="1:14" ht="13.5" customHeight="1" thickBot="1" x14ac:dyDescent="0.25">
      <c r="B52" s="156"/>
      <c r="C52" s="156"/>
      <c r="D52" s="156"/>
      <c r="E52" s="156"/>
      <c r="F52" s="156"/>
      <c r="G52" s="39"/>
      <c r="H52" s="39"/>
    </row>
    <row r="53" spans="1:14" ht="57.6" customHeight="1" thickBot="1" x14ac:dyDescent="0.25">
      <c r="B53" s="129" t="s">
        <v>24</v>
      </c>
      <c r="C53" s="129" t="s">
        <v>10</v>
      </c>
      <c r="D53" s="129" t="s">
        <v>16</v>
      </c>
      <c r="E53" s="129" t="s">
        <v>17</v>
      </c>
      <c r="F53" s="129" t="s">
        <v>18</v>
      </c>
      <c r="G53" s="129" t="s">
        <v>43</v>
      </c>
      <c r="H53" s="129" t="s">
        <v>60</v>
      </c>
    </row>
    <row r="54" spans="1:14" ht="13.5" customHeight="1" x14ac:dyDescent="0.2">
      <c r="B54" s="24">
        <v>3</v>
      </c>
      <c r="C54" s="47">
        <f>C21</f>
        <v>91296.580243620032</v>
      </c>
      <c r="D54" s="42">
        <f>C54*7%</f>
        <v>6390.7606170534027</v>
      </c>
      <c r="E54" s="29">
        <f>F54-D54</f>
        <v>15875.625738685718</v>
      </c>
      <c r="F54" s="29">
        <f>G14</f>
        <v>22266.38635573912</v>
      </c>
      <c r="G54" s="44">
        <f>C54-E54</f>
        <v>75420.954504934314</v>
      </c>
      <c r="H54" s="158">
        <f>$G$41/5/2</f>
        <v>354.70409466252602</v>
      </c>
      <c r="I54" s="1" t="s">
        <v>82</v>
      </c>
      <c r="J54" s="130"/>
    </row>
    <row r="55" spans="1:14" ht="13.5" customHeight="1" x14ac:dyDescent="0.2">
      <c r="B55" s="25">
        <v>4</v>
      </c>
      <c r="C55" s="48">
        <f>C54-E54</f>
        <v>75420.954504934314</v>
      </c>
      <c r="D55" s="43">
        <f>C55*7%</f>
        <v>5279.4668153454022</v>
      </c>
      <c r="E55" s="27">
        <f>F55-D55</f>
        <v>16986.919540393719</v>
      </c>
      <c r="F55" s="27">
        <f>F54</f>
        <v>22266.38635573912</v>
      </c>
      <c r="G55" s="45">
        <f>C55-E55</f>
        <v>58434.034964540595</v>
      </c>
      <c r="H55" s="159">
        <f>$G$41/5+($H$54/4)</f>
        <v>798.08421299068357</v>
      </c>
      <c r="J55" s="130"/>
    </row>
    <row r="56" spans="1:14" ht="13.5" customHeight="1" x14ac:dyDescent="0.2">
      <c r="B56" s="25">
        <v>5</v>
      </c>
      <c r="C56" s="48">
        <f>C55-E55</f>
        <v>58434.034964540595</v>
      </c>
      <c r="D56" s="43">
        <f t="shared" ref="D56:D58" si="4">C56*7%</f>
        <v>4090.3824475178421</v>
      </c>
      <c r="E56" s="27">
        <f t="shared" ref="E56:E58" si="5">F56-D56</f>
        <v>18176.003908221279</v>
      </c>
      <c r="F56" s="27">
        <f>F55</f>
        <v>22266.38635573912</v>
      </c>
      <c r="G56" s="45">
        <f t="shared" ref="G56:G58" si="6">C56-E56</f>
        <v>40258.03105631932</v>
      </c>
      <c r="H56" s="159">
        <f t="shared" ref="H56:H58" si="7">$G$41/5+($H$54/4)</f>
        <v>798.08421299068357</v>
      </c>
      <c r="J56" s="130"/>
    </row>
    <row r="57" spans="1:14" ht="13.5" customHeight="1" x14ac:dyDescent="0.2">
      <c r="B57" s="25">
        <v>6</v>
      </c>
      <c r="C57" s="48">
        <f t="shared" ref="C57:C58" si="8">C56-E56</f>
        <v>40258.03105631932</v>
      </c>
      <c r="D57" s="43">
        <f t="shared" si="4"/>
        <v>2818.0621739423527</v>
      </c>
      <c r="E57" s="27">
        <f t="shared" si="5"/>
        <v>19448.324181796768</v>
      </c>
      <c r="F57" s="27">
        <f>F56</f>
        <v>22266.38635573912</v>
      </c>
      <c r="G57" s="45">
        <f t="shared" si="6"/>
        <v>20809.706874522552</v>
      </c>
      <c r="H57" s="159">
        <f t="shared" si="7"/>
        <v>798.08421299068357</v>
      </c>
      <c r="J57" s="130"/>
    </row>
    <row r="58" spans="1:14" ht="15.75" customHeight="1" thickBot="1" x14ac:dyDescent="0.3">
      <c r="B58" s="25">
        <v>7</v>
      </c>
      <c r="C58" s="48">
        <f t="shared" si="8"/>
        <v>20809.706874522552</v>
      </c>
      <c r="D58" s="43">
        <f t="shared" si="4"/>
        <v>1456.6794812165788</v>
      </c>
      <c r="E58" s="27">
        <f t="shared" si="5"/>
        <v>20809.706874522541</v>
      </c>
      <c r="F58" s="49">
        <f>F57</f>
        <v>22266.38635573912</v>
      </c>
      <c r="G58" s="160">
        <f t="shared" si="6"/>
        <v>0</v>
      </c>
      <c r="H58" s="159">
        <f t="shared" si="7"/>
        <v>798.08421299068357</v>
      </c>
      <c r="J58" s="130"/>
    </row>
    <row r="59" spans="1:14" ht="14.1" customHeight="1" thickBot="1" x14ac:dyDescent="0.3">
      <c r="B59" s="26"/>
      <c r="C59" s="28"/>
      <c r="D59" s="36"/>
      <c r="E59" s="37">
        <f>SUM(E54:E58)</f>
        <v>91296.580243620017</v>
      </c>
      <c r="F59" s="38"/>
      <c r="G59" s="46"/>
      <c r="H59" s="163">
        <f>SUM(H54:H58)</f>
        <v>3547.0409466252604</v>
      </c>
      <c r="J59" s="130"/>
    </row>
    <row r="60" spans="1:14" ht="12.95" customHeight="1" x14ac:dyDescent="0.2">
      <c r="A60" s="112"/>
      <c r="B60" s="168" t="s">
        <v>83</v>
      </c>
      <c r="C60" s="168"/>
      <c r="D60" s="168"/>
      <c r="E60" s="168"/>
      <c r="F60" s="168"/>
      <c r="G60" s="168"/>
      <c r="H60" s="168"/>
      <c r="J60" s="130"/>
      <c r="M60" s="30"/>
    </row>
    <row r="61" spans="1:14" x14ac:dyDescent="0.2">
      <c r="B61" s="169" t="s">
        <v>84</v>
      </c>
      <c r="C61" s="169"/>
      <c r="D61" s="169"/>
      <c r="E61" s="169"/>
      <c r="F61" s="169"/>
      <c r="G61" s="169"/>
      <c r="H61" s="169"/>
      <c r="J61" s="130"/>
      <c r="N61" s="14"/>
    </row>
    <row r="62" spans="1:14" s="130" customFormat="1" x14ac:dyDescent="0.2">
      <c r="B62" s="39"/>
      <c r="C62" s="39"/>
      <c r="D62" s="39"/>
      <c r="E62" s="39"/>
      <c r="F62" s="39"/>
      <c r="G62" s="39"/>
      <c r="H62" s="39"/>
      <c r="N62" s="30"/>
    </row>
    <row r="63" spans="1:14" ht="34.5" customHeight="1" x14ac:dyDescent="0.2">
      <c r="A63" s="130"/>
      <c r="B63" s="166" t="s">
        <v>57</v>
      </c>
      <c r="C63" s="166"/>
      <c r="D63" s="166"/>
      <c r="E63" s="166"/>
      <c r="F63" s="166"/>
      <c r="G63" s="166"/>
      <c r="H63" s="39"/>
    </row>
    <row r="64" spans="1:14" ht="15" x14ac:dyDescent="0.25">
      <c r="A64" s="130"/>
      <c r="B64" s="156"/>
      <c r="C64" s="156"/>
      <c r="D64" s="156"/>
      <c r="E64" s="156"/>
      <c r="F64" s="156"/>
      <c r="G64" s="143"/>
      <c r="H64" s="39"/>
    </row>
    <row r="65" spans="1:8" ht="14.1" customHeight="1" x14ac:dyDescent="0.2">
      <c r="A65" s="130"/>
      <c r="B65" s="167" t="s">
        <v>40</v>
      </c>
      <c r="C65" s="167"/>
      <c r="D65" s="167"/>
      <c r="E65" s="167"/>
      <c r="F65" s="167"/>
      <c r="G65" s="167"/>
      <c r="H65" s="39"/>
    </row>
    <row r="66" spans="1:8" ht="14.1" customHeight="1" x14ac:dyDescent="0.2">
      <c r="A66" s="130"/>
      <c r="B66" s="167" t="s">
        <v>41</v>
      </c>
      <c r="C66" s="167"/>
      <c r="D66" s="167"/>
      <c r="E66" s="167"/>
      <c r="F66" s="167"/>
      <c r="G66" s="167"/>
      <c r="H66" s="39"/>
    </row>
  </sheetData>
  <mergeCells count="25">
    <mergeCell ref="A5:H5"/>
    <mergeCell ref="A6:H6"/>
    <mergeCell ref="B36:F36"/>
    <mergeCell ref="B39:F39"/>
    <mergeCell ref="B51:G51"/>
    <mergeCell ref="B42:F42"/>
    <mergeCell ref="B8:G8"/>
    <mergeCell ref="C44:G44"/>
    <mergeCell ref="B10:G10"/>
    <mergeCell ref="B28:G29"/>
    <mergeCell ref="B17:G17"/>
    <mergeCell ref="B31:G31"/>
    <mergeCell ref="B41:F41"/>
    <mergeCell ref="B35:F35"/>
    <mergeCell ref="B33:F33"/>
    <mergeCell ref="B34:F34"/>
    <mergeCell ref="C45:G45"/>
    <mergeCell ref="C47:G47"/>
    <mergeCell ref="B63:G63"/>
    <mergeCell ref="B66:G66"/>
    <mergeCell ref="B65:G65"/>
    <mergeCell ref="C46:G46"/>
    <mergeCell ref="C48:G48"/>
    <mergeCell ref="B60:H60"/>
    <mergeCell ref="B61:H61"/>
  </mergeCells>
  <printOptions horizontalCentered="1"/>
  <pageMargins left="0.31496062992125984" right="0.31496062992125984" top="0.55118110236220474" bottom="0.35433070866141736" header="0" footer="0"/>
  <pageSetup scale="89" orientation="portrait" r:id="rId1"/>
  <rowBreaks count="1" manualBreakCount="1">
    <brk id="48"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5:J61"/>
  <sheetViews>
    <sheetView showGridLines="0" view="pageBreakPreview" topLeftCell="A47" zoomScaleNormal="100" zoomScaleSheetLayoutView="100" workbookViewId="0">
      <selection activeCell="A61" sqref="A61:F61"/>
    </sheetView>
  </sheetViews>
  <sheetFormatPr baseColWidth="10" defaultColWidth="11.42578125" defaultRowHeight="14.25" x14ac:dyDescent="0.2"/>
  <cols>
    <col min="1" max="1" width="13.42578125" style="1" customWidth="1"/>
    <col min="2" max="2" width="13.7109375" style="1" bestFit="1" customWidth="1"/>
    <col min="3" max="3" width="22.5703125" style="1" customWidth="1"/>
    <col min="4" max="4" width="47" style="1" customWidth="1"/>
    <col min="5" max="6" width="12.7109375" style="1" bestFit="1" customWidth="1"/>
    <col min="7" max="7" width="11.42578125" style="1"/>
    <col min="8" max="9" width="0" style="1" hidden="1" customWidth="1"/>
    <col min="10" max="16384" width="11.42578125" style="1"/>
  </cols>
  <sheetData>
    <row r="5" spans="1:10" ht="18" x14ac:dyDescent="0.25">
      <c r="A5" s="185" t="s">
        <v>21</v>
      </c>
      <c r="B5" s="185"/>
      <c r="C5" s="185"/>
      <c r="D5" s="185"/>
      <c r="E5" s="185"/>
      <c r="F5" s="185"/>
    </row>
    <row r="6" spans="1:10" ht="15" x14ac:dyDescent="0.25">
      <c r="A6" s="171" t="s">
        <v>39</v>
      </c>
      <c r="B6" s="171"/>
      <c r="C6" s="171"/>
      <c r="D6" s="171"/>
      <c r="E6" s="171"/>
      <c r="F6" s="171"/>
    </row>
    <row r="8" spans="1:10" ht="15.75" thickBot="1" x14ac:dyDescent="0.3">
      <c r="A8" s="12" t="s">
        <v>23</v>
      </c>
    </row>
    <row r="9" spans="1:10" ht="14.45" customHeight="1" thickBot="1" x14ac:dyDescent="0.3">
      <c r="A9" s="181" t="s">
        <v>2</v>
      </c>
      <c r="B9" s="182"/>
      <c r="C9" s="183" t="s">
        <v>3</v>
      </c>
      <c r="D9" s="184"/>
      <c r="E9" s="61" t="s">
        <v>0</v>
      </c>
      <c r="F9" s="61" t="s">
        <v>1</v>
      </c>
    </row>
    <row r="10" spans="1:10" ht="15" x14ac:dyDescent="0.25">
      <c r="A10" s="62" t="s">
        <v>4</v>
      </c>
      <c r="B10" s="62" t="s">
        <v>47</v>
      </c>
      <c r="C10" s="186"/>
      <c r="D10" s="187"/>
      <c r="E10" s="76"/>
      <c r="F10" s="76"/>
    </row>
    <row r="11" spans="1:10" x14ac:dyDescent="0.2">
      <c r="A11" s="63"/>
      <c r="B11" s="63"/>
      <c r="C11" s="70"/>
      <c r="D11" s="71"/>
      <c r="E11" s="77"/>
      <c r="F11" s="77"/>
    </row>
    <row r="12" spans="1:10" ht="15" x14ac:dyDescent="0.2">
      <c r="A12" s="64">
        <v>1401</v>
      </c>
      <c r="B12" s="63"/>
      <c r="C12" s="16" t="s">
        <v>5</v>
      </c>
      <c r="D12" s="72"/>
      <c r="E12" s="77"/>
      <c r="F12" s="77"/>
      <c r="J12" s="15"/>
    </row>
    <row r="13" spans="1:10" x14ac:dyDescent="0.2">
      <c r="A13" s="63"/>
      <c r="B13" s="67" t="s">
        <v>6</v>
      </c>
      <c r="C13" s="59" t="s">
        <v>11</v>
      </c>
      <c r="D13" s="72"/>
      <c r="E13" s="78">
        <f>Supuestos!G33</f>
        <v>91296.580243620032</v>
      </c>
      <c r="F13" s="78"/>
    </row>
    <row r="14" spans="1:10" x14ac:dyDescent="0.2">
      <c r="A14" s="63"/>
      <c r="B14" s="67"/>
      <c r="C14" s="59"/>
      <c r="D14" s="72"/>
      <c r="E14" s="78"/>
      <c r="F14" s="78"/>
    </row>
    <row r="15" spans="1:10" ht="15" x14ac:dyDescent="0.2">
      <c r="A15" s="64">
        <v>1406</v>
      </c>
      <c r="B15" s="67"/>
      <c r="C15" s="16" t="s">
        <v>7</v>
      </c>
      <c r="D15" s="72"/>
      <c r="E15" s="78"/>
      <c r="F15" s="78"/>
    </row>
    <row r="16" spans="1:10" x14ac:dyDescent="0.2">
      <c r="A16" s="63"/>
      <c r="B16" s="67" t="s">
        <v>6</v>
      </c>
      <c r="C16" s="59" t="s">
        <v>11</v>
      </c>
      <c r="D16" s="72"/>
      <c r="E16" s="78">
        <f>Supuestos!G34</f>
        <v>3195.3803085267014</v>
      </c>
      <c r="F16" s="78"/>
    </row>
    <row r="17" spans="1:10" x14ac:dyDescent="0.2">
      <c r="A17" s="63"/>
      <c r="B17" s="67"/>
      <c r="C17" s="59"/>
      <c r="D17" s="72"/>
      <c r="E17" s="78"/>
      <c r="F17" s="78"/>
    </row>
    <row r="18" spans="1:10" ht="15" x14ac:dyDescent="0.2">
      <c r="A18" s="64">
        <v>1412</v>
      </c>
      <c r="B18" s="63"/>
      <c r="C18" s="16" t="s">
        <v>51</v>
      </c>
      <c r="D18" s="71"/>
      <c r="E18" s="77"/>
      <c r="F18" s="78"/>
      <c r="G18" s="53"/>
      <c r="J18" s="14"/>
    </row>
    <row r="19" spans="1:10" ht="15" x14ac:dyDescent="0.2">
      <c r="A19" s="64"/>
      <c r="B19" s="67" t="s">
        <v>6</v>
      </c>
      <c r="C19" s="59" t="s">
        <v>53</v>
      </c>
      <c r="D19" s="71"/>
      <c r="E19" s="77"/>
      <c r="F19" s="78">
        <f>Supuestos!G41</f>
        <v>3547.0409466252604</v>
      </c>
      <c r="G19" s="53"/>
      <c r="J19" s="14"/>
    </row>
    <row r="20" spans="1:10" x14ac:dyDescent="0.2">
      <c r="A20" s="63"/>
      <c r="B20" s="67"/>
      <c r="C20" s="59"/>
      <c r="D20" s="71"/>
      <c r="E20" s="79"/>
      <c r="F20" s="78"/>
      <c r="G20" s="39"/>
    </row>
    <row r="21" spans="1:10" ht="17.100000000000001" customHeight="1" x14ac:dyDescent="0.2">
      <c r="A21" s="64">
        <v>1102</v>
      </c>
      <c r="B21" s="67"/>
      <c r="C21" s="188" t="s">
        <v>12</v>
      </c>
      <c r="D21" s="189"/>
      <c r="E21" s="78"/>
      <c r="F21" s="78"/>
    </row>
    <row r="22" spans="1:10" x14ac:dyDescent="0.2">
      <c r="A22" s="63"/>
      <c r="B22" s="67" t="s">
        <v>9</v>
      </c>
      <c r="C22" s="190" t="s">
        <v>13</v>
      </c>
      <c r="D22" s="191"/>
      <c r="E22" s="78"/>
      <c r="F22" s="78">
        <f>Supuestos!G39</f>
        <v>90000</v>
      </c>
    </row>
    <row r="23" spans="1:10" s="130" customFormat="1" x14ac:dyDescent="0.2">
      <c r="A23" s="131"/>
      <c r="B23" s="133"/>
      <c r="C23" s="134"/>
      <c r="D23" s="135"/>
      <c r="E23" s="78"/>
      <c r="F23" s="78"/>
    </row>
    <row r="24" spans="1:10" ht="15" x14ac:dyDescent="0.2">
      <c r="A24" s="132">
        <v>3201</v>
      </c>
      <c r="B24" s="133"/>
      <c r="C24" s="201" t="s">
        <v>8</v>
      </c>
      <c r="D24" s="202"/>
      <c r="E24" s="78"/>
      <c r="F24" s="78">
        <f>-Supuestos!G35</f>
        <v>944.91960552146736</v>
      </c>
    </row>
    <row r="25" spans="1:10" ht="15.75" thickBot="1" x14ac:dyDescent="0.25">
      <c r="A25" s="66"/>
      <c r="B25" s="69"/>
      <c r="C25" s="73"/>
      <c r="D25" s="74"/>
      <c r="E25" s="80"/>
      <c r="F25" s="80"/>
    </row>
    <row r="26" spans="1:10" ht="15.75" thickBot="1" x14ac:dyDescent="0.3">
      <c r="A26" s="192" t="s">
        <v>14</v>
      </c>
      <c r="B26" s="193"/>
      <c r="C26" s="193"/>
      <c r="D26" s="194"/>
      <c r="E26" s="75">
        <f>SUM(E13:E25)</f>
        <v>94491.960552146731</v>
      </c>
      <c r="F26" s="75">
        <f>SUM(F13:F25)</f>
        <v>94491.960552146731</v>
      </c>
    </row>
    <row r="27" spans="1:10" ht="15" x14ac:dyDescent="0.2">
      <c r="A27" s="54" t="s">
        <v>48</v>
      </c>
      <c r="B27" s="55"/>
      <c r="C27" s="56"/>
      <c r="D27" s="56"/>
      <c r="E27" s="57"/>
      <c r="F27" s="58"/>
    </row>
    <row r="28" spans="1:10" ht="15" customHeight="1" x14ac:dyDescent="0.2">
      <c r="A28" s="195" t="s">
        <v>58</v>
      </c>
      <c r="B28" s="196"/>
      <c r="C28" s="196"/>
      <c r="D28" s="196"/>
      <c r="E28" s="196"/>
      <c r="F28" s="197"/>
    </row>
    <row r="29" spans="1:10" ht="10.5" customHeight="1" thickBot="1" x14ac:dyDescent="0.25">
      <c r="A29" s="198"/>
      <c r="B29" s="199"/>
      <c r="C29" s="199"/>
      <c r="D29" s="199"/>
      <c r="E29" s="199"/>
      <c r="F29" s="200"/>
    </row>
    <row r="31" spans="1:10" ht="15.75" thickBot="1" x14ac:dyDescent="0.3">
      <c r="A31" s="12" t="s">
        <v>27</v>
      </c>
    </row>
    <row r="32" spans="1:10" ht="15.75" thickBot="1" x14ac:dyDescent="0.3">
      <c r="A32" s="181" t="s">
        <v>2</v>
      </c>
      <c r="B32" s="182"/>
      <c r="C32" s="183" t="s">
        <v>3</v>
      </c>
      <c r="D32" s="184"/>
      <c r="E32" s="61" t="s">
        <v>0</v>
      </c>
      <c r="F32" s="61" t="s">
        <v>1</v>
      </c>
    </row>
    <row r="33" spans="1:6" ht="15" x14ac:dyDescent="0.25">
      <c r="A33" s="62" t="s">
        <v>4</v>
      </c>
      <c r="B33" s="62" t="s">
        <v>47</v>
      </c>
      <c r="C33" s="85"/>
      <c r="D33" s="86"/>
      <c r="E33" s="76"/>
      <c r="F33" s="76"/>
    </row>
    <row r="34" spans="1:6" x14ac:dyDescent="0.2">
      <c r="A34" s="63"/>
      <c r="B34" s="63"/>
      <c r="C34" s="70"/>
      <c r="D34" s="71"/>
      <c r="E34" s="77"/>
      <c r="F34" s="77"/>
    </row>
    <row r="35" spans="1:6" ht="15" x14ac:dyDescent="0.25">
      <c r="A35" s="81">
        <v>8110</v>
      </c>
      <c r="B35" s="83"/>
      <c r="C35" s="209" t="s">
        <v>29</v>
      </c>
      <c r="D35" s="210"/>
      <c r="E35" s="91"/>
      <c r="F35" s="77"/>
    </row>
    <row r="36" spans="1:6" x14ac:dyDescent="0.2">
      <c r="A36" s="63"/>
      <c r="B36" s="67" t="s">
        <v>6</v>
      </c>
      <c r="C36" s="59" t="s">
        <v>30</v>
      </c>
      <c r="D36" s="72"/>
      <c r="E36" s="78">
        <f>Supuestos!G42</f>
        <v>140000</v>
      </c>
      <c r="F36" s="77"/>
    </row>
    <row r="37" spans="1:6" x14ac:dyDescent="0.2">
      <c r="A37" s="63"/>
      <c r="B37" s="63"/>
      <c r="C37" s="87"/>
      <c r="D37" s="72"/>
      <c r="E37" s="77"/>
      <c r="F37" s="77"/>
    </row>
    <row r="38" spans="1:6" ht="15" x14ac:dyDescent="0.2">
      <c r="A38" s="64">
        <v>8507</v>
      </c>
      <c r="B38" s="63"/>
      <c r="C38" s="211" t="s">
        <v>31</v>
      </c>
      <c r="D38" s="212"/>
      <c r="E38" s="77"/>
      <c r="F38" s="77"/>
    </row>
    <row r="39" spans="1:6" x14ac:dyDescent="0.2">
      <c r="A39" s="63"/>
      <c r="B39" s="68"/>
      <c r="C39" s="211"/>
      <c r="D39" s="212"/>
      <c r="E39" s="77"/>
      <c r="F39" s="79"/>
    </row>
    <row r="40" spans="1:6" ht="27" customHeight="1" x14ac:dyDescent="0.2">
      <c r="A40" s="63"/>
      <c r="B40" s="67" t="s">
        <v>6</v>
      </c>
      <c r="C40" s="213" t="s">
        <v>31</v>
      </c>
      <c r="D40" s="214"/>
      <c r="E40" s="77"/>
      <c r="F40" s="78">
        <f>E36</f>
        <v>140000</v>
      </c>
    </row>
    <row r="41" spans="1:6" ht="15.75" thickBot="1" x14ac:dyDescent="0.25">
      <c r="A41" s="82"/>
      <c r="B41" s="84"/>
      <c r="C41" s="88"/>
      <c r="D41" s="89"/>
      <c r="E41" s="80"/>
      <c r="F41" s="93"/>
    </row>
    <row r="42" spans="1:6" ht="14.45" customHeight="1" thickBot="1" x14ac:dyDescent="0.3">
      <c r="A42" s="215" t="s">
        <v>14</v>
      </c>
      <c r="B42" s="216"/>
      <c r="C42" s="216"/>
      <c r="D42" s="217"/>
      <c r="E42" s="90">
        <f>SUM(E36:E41)</f>
        <v>140000</v>
      </c>
      <c r="F42" s="92">
        <f>SUM(F36:F41)</f>
        <v>140000</v>
      </c>
    </row>
    <row r="43" spans="1:6" ht="15" x14ac:dyDescent="0.2">
      <c r="A43" s="54" t="s">
        <v>48</v>
      </c>
      <c r="B43" s="55"/>
      <c r="C43" s="56"/>
      <c r="D43" s="56"/>
      <c r="E43" s="57"/>
      <c r="F43" s="58"/>
    </row>
    <row r="44" spans="1:6" ht="15" x14ac:dyDescent="0.2">
      <c r="A44" s="59" t="s">
        <v>32</v>
      </c>
      <c r="B44" s="3"/>
      <c r="C44" s="4"/>
      <c r="D44" s="4"/>
      <c r="E44" s="7"/>
      <c r="F44" s="8"/>
    </row>
    <row r="45" spans="1:6" ht="15" x14ac:dyDescent="0.2">
      <c r="A45" s="59"/>
      <c r="B45" s="3"/>
      <c r="C45" s="4"/>
      <c r="D45" s="4"/>
      <c r="E45" s="7"/>
      <c r="F45" s="8"/>
    </row>
    <row r="46" spans="1:6" ht="36.6" customHeight="1" thickBot="1" x14ac:dyDescent="0.25">
      <c r="A46" s="206" t="s">
        <v>25</v>
      </c>
      <c r="B46" s="207"/>
      <c r="C46" s="207"/>
      <c r="D46" s="207"/>
      <c r="E46" s="207"/>
      <c r="F46" s="208"/>
    </row>
    <row r="47" spans="1:6" ht="15.6" customHeight="1" x14ac:dyDescent="0.2">
      <c r="A47" s="60"/>
      <c r="B47" s="60"/>
      <c r="C47" s="60"/>
      <c r="D47" s="60"/>
      <c r="E47" s="60"/>
      <c r="F47" s="60"/>
    </row>
    <row r="48" spans="1:6" ht="15.75" thickBot="1" x14ac:dyDescent="0.25">
      <c r="A48" s="3" t="s">
        <v>59</v>
      </c>
    </row>
    <row r="49" spans="1:6" ht="15.75" thickBot="1" x14ac:dyDescent="0.3">
      <c r="A49" s="218" t="s">
        <v>2</v>
      </c>
      <c r="B49" s="219"/>
      <c r="C49" s="220" t="s">
        <v>3</v>
      </c>
      <c r="D49" s="221"/>
      <c r="E49" s="107" t="s">
        <v>0</v>
      </c>
      <c r="F49" s="108" t="s">
        <v>1</v>
      </c>
    </row>
    <row r="50" spans="1:6" ht="15" x14ac:dyDescent="0.25">
      <c r="A50" s="62" t="s">
        <v>4</v>
      </c>
      <c r="B50" s="62" t="s">
        <v>47</v>
      </c>
      <c r="C50" s="85"/>
      <c r="D50" s="86"/>
      <c r="E50" s="76"/>
      <c r="F50" s="76"/>
    </row>
    <row r="51" spans="1:6" x14ac:dyDescent="0.2">
      <c r="A51" s="63"/>
      <c r="B51" s="63"/>
      <c r="C51" s="70"/>
      <c r="D51" s="71"/>
      <c r="E51" s="77"/>
      <c r="F51" s="77"/>
    </row>
    <row r="52" spans="1:6" ht="14.1" customHeight="1" x14ac:dyDescent="0.2">
      <c r="A52" s="64">
        <v>1412</v>
      </c>
      <c r="B52" s="63"/>
      <c r="C52" s="16" t="s">
        <v>51</v>
      </c>
      <c r="D52" s="71"/>
      <c r="E52" s="98">
        <f>Supuestos!H54</f>
        <v>354.70409466252602</v>
      </c>
      <c r="F52" s="78"/>
    </row>
    <row r="53" spans="1:6" x14ac:dyDescent="0.2">
      <c r="A53" s="63"/>
      <c r="B53" s="67" t="s">
        <v>6</v>
      </c>
      <c r="C53" s="59" t="s">
        <v>53</v>
      </c>
      <c r="D53" s="71"/>
      <c r="E53" s="78"/>
      <c r="F53" s="77"/>
    </row>
    <row r="54" spans="1:6" x14ac:dyDescent="0.2">
      <c r="A54" s="63"/>
      <c r="B54" s="67"/>
      <c r="C54" s="59"/>
      <c r="D54" s="71"/>
      <c r="E54" s="78"/>
      <c r="F54" s="77"/>
    </row>
    <row r="55" spans="1:6" ht="15" x14ac:dyDescent="0.2">
      <c r="A55" s="94">
        <v>5108</v>
      </c>
      <c r="B55" s="95"/>
      <c r="C55" s="222" t="s">
        <v>34</v>
      </c>
      <c r="D55" s="223"/>
      <c r="E55" s="77"/>
      <c r="F55" s="79"/>
    </row>
    <row r="56" spans="1:6" x14ac:dyDescent="0.2">
      <c r="A56" s="95"/>
      <c r="B56" s="97" t="s">
        <v>6</v>
      </c>
      <c r="C56" s="224" t="s">
        <v>37</v>
      </c>
      <c r="D56" s="225"/>
      <c r="E56" s="106"/>
      <c r="F56" s="78">
        <f>E52</f>
        <v>354.70409466252602</v>
      </c>
    </row>
    <row r="57" spans="1:6" ht="15" thickBot="1" x14ac:dyDescent="0.25">
      <c r="A57" s="96"/>
      <c r="B57" s="96"/>
      <c r="C57" s="88"/>
      <c r="D57" s="89"/>
      <c r="E57" s="99"/>
      <c r="F57" s="99"/>
    </row>
    <row r="58" spans="1:6" ht="15.75" thickBot="1" x14ac:dyDescent="0.3">
      <c r="A58" s="203" t="s">
        <v>14</v>
      </c>
      <c r="B58" s="204"/>
      <c r="C58" s="204"/>
      <c r="D58" s="205"/>
      <c r="E58" s="109">
        <f>SUM(E52:E57)</f>
        <v>354.70409466252602</v>
      </c>
      <c r="F58" s="110">
        <f>SUM(F52:F57)</f>
        <v>354.70409466252602</v>
      </c>
    </row>
    <row r="59" spans="1:6" ht="14.45" customHeight="1" x14ac:dyDescent="0.2">
      <c r="A59" s="31" t="s">
        <v>48</v>
      </c>
      <c r="B59" s="32"/>
      <c r="C59" s="33"/>
      <c r="D59" s="33"/>
      <c r="E59" s="34"/>
      <c r="F59" s="35"/>
    </row>
    <row r="60" spans="1:6" ht="27" customHeight="1" thickBot="1" x14ac:dyDescent="0.25">
      <c r="A60" s="206" t="s">
        <v>61</v>
      </c>
      <c r="B60" s="207"/>
      <c r="C60" s="207"/>
      <c r="D60" s="207"/>
      <c r="E60" s="207"/>
      <c r="F60" s="208"/>
    </row>
    <row r="61" spans="1:6" ht="120.6" customHeight="1" thickBot="1" x14ac:dyDescent="0.25">
      <c r="A61" s="198" t="s">
        <v>77</v>
      </c>
      <c r="B61" s="199"/>
      <c r="C61" s="199"/>
      <c r="D61" s="199"/>
      <c r="E61" s="199"/>
      <c r="F61" s="200"/>
    </row>
  </sheetData>
  <mergeCells count="24">
    <mergeCell ref="A61:F61"/>
    <mergeCell ref="A58:D58"/>
    <mergeCell ref="A60:F60"/>
    <mergeCell ref="C35:D35"/>
    <mergeCell ref="C38:D39"/>
    <mergeCell ref="C40:D40"/>
    <mergeCell ref="A42:D42"/>
    <mergeCell ref="A49:B49"/>
    <mergeCell ref="C49:D49"/>
    <mergeCell ref="A46:F46"/>
    <mergeCell ref="C55:D55"/>
    <mergeCell ref="C56:D56"/>
    <mergeCell ref="A32:B32"/>
    <mergeCell ref="C32:D32"/>
    <mergeCell ref="A5:F5"/>
    <mergeCell ref="A6:F6"/>
    <mergeCell ref="A9:B9"/>
    <mergeCell ref="C9:D9"/>
    <mergeCell ref="C10:D10"/>
    <mergeCell ref="C21:D21"/>
    <mergeCell ref="C22:D22"/>
    <mergeCell ref="A26:D26"/>
    <mergeCell ref="A28:F29"/>
    <mergeCell ref="C24:D24"/>
  </mergeCells>
  <printOptions horizontalCentered="1"/>
  <pageMargins left="0.31496062992125984" right="0.31496062992125984" top="0.35433070866141736" bottom="0.35433070866141736" header="0" footer="0"/>
  <pageSetup scale="7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6:J61"/>
  <sheetViews>
    <sheetView showGridLines="0" tabSelected="1" view="pageBreakPreview" zoomScaleNormal="100" zoomScaleSheetLayoutView="100" workbookViewId="0">
      <selection activeCell="J45" sqref="J45"/>
    </sheetView>
  </sheetViews>
  <sheetFormatPr baseColWidth="10" defaultColWidth="11.42578125" defaultRowHeight="14.25" x14ac:dyDescent="0.2"/>
  <cols>
    <col min="1" max="1" width="11.42578125" style="1"/>
    <col min="2" max="2" width="13.7109375" style="1" bestFit="1" customWidth="1"/>
    <col min="3" max="3" width="12.7109375" style="1" customWidth="1"/>
    <col min="4" max="4" width="56.7109375" style="1" customWidth="1"/>
    <col min="5" max="6" width="12.7109375" style="1" bestFit="1" customWidth="1"/>
    <col min="7" max="7" width="11.42578125" style="1"/>
    <col min="8" max="9" width="0" style="1" hidden="1" customWidth="1"/>
    <col min="10" max="16384" width="11.42578125" style="1"/>
  </cols>
  <sheetData>
    <row r="6" spans="1:6" ht="18" x14ac:dyDescent="0.25">
      <c r="A6" s="185" t="s">
        <v>22</v>
      </c>
      <c r="B6" s="185"/>
      <c r="C6" s="185"/>
      <c r="D6" s="185"/>
      <c r="E6" s="185"/>
      <c r="F6" s="185"/>
    </row>
    <row r="7" spans="1:6" ht="15" x14ac:dyDescent="0.25">
      <c r="A7" s="171" t="s">
        <v>38</v>
      </c>
      <c r="B7" s="171"/>
      <c r="C7" s="171"/>
      <c r="D7" s="171"/>
      <c r="E7" s="171"/>
      <c r="F7" s="171"/>
    </row>
    <row r="8" spans="1:6" ht="15" x14ac:dyDescent="0.25">
      <c r="A8" s="23"/>
      <c r="B8" s="23"/>
      <c r="C8" s="23"/>
      <c r="D8" s="23"/>
      <c r="E8" s="23"/>
      <c r="F8" s="23"/>
    </row>
    <row r="9" spans="1:6" ht="15.75" thickBot="1" x14ac:dyDescent="0.3">
      <c r="A9" s="17" t="s">
        <v>26</v>
      </c>
    </row>
    <row r="10" spans="1:6" ht="14.45" customHeight="1" thickBot="1" x14ac:dyDescent="0.3">
      <c r="A10" s="181" t="s">
        <v>2</v>
      </c>
      <c r="B10" s="182"/>
      <c r="C10" s="183" t="s">
        <v>3</v>
      </c>
      <c r="D10" s="184"/>
      <c r="E10" s="61" t="s">
        <v>0</v>
      </c>
      <c r="F10" s="61" t="s">
        <v>1</v>
      </c>
    </row>
    <row r="11" spans="1:6" ht="15" x14ac:dyDescent="0.25">
      <c r="A11" s="62" t="s">
        <v>4</v>
      </c>
      <c r="B11" s="62" t="s">
        <v>47</v>
      </c>
      <c r="C11" s="186"/>
      <c r="D11" s="187"/>
      <c r="E11" s="76"/>
      <c r="F11" s="76"/>
    </row>
    <row r="12" spans="1:6" x14ac:dyDescent="0.2">
      <c r="A12" s="63"/>
      <c r="B12" s="63"/>
      <c r="C12" s="70"/>
      <c r="D12" s="71"/>
      <c r="E12" s="77"/>
      <c r="F12" s="77"/>
    </row>
    <row r="13" spans="1:6" ht="15" x14ac:dyDescent="0.2">
      <c r="A13" s="64">
        <v>1102</v>
      </c>
      <c r="B13" s="67"/>
      <c r="C13" s="188" t="s">
        <v>12</v>
      </c>
      <c r="D13" s="189"/>
      <c r="E13" s="78"/>
      <c r="F13" s="78"/>
    </row>
    <row r="14" spans="1:6" x14ac:dyDescent="0.2">
      <c r="A14" s="63"/>
      <c r="B14" s="67" t="s">
        <v>9</v>
      </c>
      <c r="C14" s="190" t="s">
        <v>13</v>
      </c>
      <c r="D14" s="191"/>
      <c r="E14" s="78">
        <f>Supuestos!G39</f>
        <v>90000</v>
      </c>
      <c r="F14" s="78"/>
    </row>
    <row r="15" spans="1:6" x14ac:dyDescent="0.2">
      <c r="A15" s="63"/>
      <c r="B15" s="67"/>
      <c r="C15" s="59"/>
      <c r="D15" s="72"/>
      <c r="E15" s="78"/>
      <c r="F15" s="78"/>
    </row>
    <row r="16" spans="1:6" ht="15.6" customHeight="1" x14ac:dyDescent="0.2">
      <c r="A16" s="64">
        <v>6802</v>
      </c>
      <c r="B16" s="67"/>
      <c r="C16" s="238" t="s">
        <v>33</v>
      </c>
      <c r="D16" s="239"/>
      <c r="E16" s="100"/>
      <c r="F16" s="78"/>
    </row>
    <row r="17" spans="1:10" ht="15.6" customHeight="1" x14ac:dyDescent="0.2">
      <c r="A17" s="64"/>
      <c r="B17" s="67" t="s">
        <v>6</v>
      </c>
      <c r="C17" s="195" t="s">
        <v>33</v>
      </c>
      <c r="D17" s="197"/>
      <c r="E17" s="101">
        <f>F20+F23-E25-E14</f>
        <v>3546.9605521467311</v>
      </c>
      <c r="F17" s="78"/>
    </row>
    <row r="18" spans="1:10" ht="15.6" customHeight="1" x14ac:dyDescent="0.2">
      <c r="A18" s="64"/>
      <c r="B18" s="67"/>
      <c r="C18" s="50"/>
      <c r="D18" s="51"/>
      <c r="E18" s="101"/>
      <c r="F18" s="78"/>
    </row>
    <row r="19" spans="1:10" ht="15" x14ac:dyDescent="0.2">
      <c r="A19" s="64">
        <v>1401</v>
      </c>
      <c r="B19" s="63"/>
      <c r="C19" s="16" t="s">
        <v>5</v>
      </c>
      <c r="D19" s="72"/>
      <c r="E19" s="77"/>
      <c r="F19" s="78"/>
      <c r="G19" s="14"/>
      <c r="J19" s="14"/>
    </row>
    <row r="20" spans="1:10" x14ac:dyDescent="0.2">
      <c r="A20" s="63"/>
      <c r="B20" s="67" t="s">
        <v>6</v>
      </c>
      <c r="C20" s="59" t="s">
        <v>11</v>
      </c>
      <c r="D20" s="72"/>
      <c r="E20" s="78"/>
      <c r="F20" s="78">
        <f>Supuestos!G33</f>
        <v>91296.580243620032</v>
      </c>
      <c r="G20" s="14"/>
      <c r="J20" s="14"/>
    </row>
    <row r="21" spans="1:10" ht="17.100000000000001" customHeight="1" x14ac:dyDescent="0.2">
      <c r="A21" s="64"/>
      <c r="B21" s="67"/>
      <c r="C21" s="188"/>
      <c r="D21" s="189"/>
      <c r="E21" s="78"/>
      <c r="F21" s="78"/>
    </row>
    <row r="22" spans="1:10" ht="15" x14ac:dyDescent="0.2">
      <c r="A22" s="64">
        <v>1406</v>
      </c>
      <c r="B22" s="67"/>
      <c r="C22" s="16" t="s">
        <v>7</v>
      </c>
      <c r="D22" s="72"/>
      <c r="E22" s="78"/>
      <c r="F22" s="78"/>
    </row>
    <row r="23" spans="1:10" x14ac:dyDescent="0.2">
      <c r="A23" s="63"/>
      <c r="B23" s="67" t="s">
        <v>6</v>
      </c>
      <c r="C23" s="59" t="s">
        <v>11</v>
      </c>
      <c r="D23" s="72"/>
      <c r="E23" s="78"/>
      <c r="F23" s="78">
        <f>Supuestos!G34</f>
        <v>3195.3803085267014</v>
      </c>
    </row>
    <row r="24" spans="1:10" x14ac:dyDescent="0.2">
      <c r="A24" s="63"/>
      <c r="B24" s="67"/>
      <c r="C24" s="59"/>
      <c r="D24" s="72"/>
      <c r="E24" s="78"/>
      <c r="F24" s="78"/>
    </row>
    <row r="25" spans="1:10" ht="28.5" customHeight="1" x14ac:dyDescent="0.2">
      <c r="A25" s="65">
        <v>3201</v>
      </c>
      <c r="B25" s="63"/>
      <c r="C25" s="201" t="s">
        <v>8</v>
      </c>
      <c r="D25" s="202"/>
      <c r="E25" s="102">
        <v>945</v>
      </c>
      <c r="F25" s="78"/>
    </row>
    <row r="26" spans="1:10" x14ac:dyDescent="0.2">
      <c r="A26" s="63"/>
      <c r="B26" s="67"/>
      <c r="C26" s="59"/>
      <c r="D26" s="72"/>
      <c r="E26" s="78"/>
      <c r="F26" s="78"/>
    </row>
    <row r="27" spans="1:10" ht="15.75" thickBot="1" x14ac:dyDescent="0.25">
      <c r="A27" s="66"/>
      <c r="B27" s="69"/>
      <c r="C27" s="73"/>
      <c r="D27" s="74"/>
      <c r="E27" s="80"/>
      <c r="F27" s="80"/>
    </row>
    <row r="28" spans="1:10" ht="15.75" thickBot="1" x14ac:dyDescent="0.3">
      <c r="A28" s="228" t="s">
        <v>14</v>
      </c>
      <c r="B28" s="229"/>
      <c r="C28" s="229"/>
      <c r="D28" s="230"/>
      <c r="E28" s="103">
        <f>SUM(E14:E27)</f>
        <v>94491.960552146731</v>
      </c>
      <c r="F28" s="103">
        <f>SUM(F14:F27)</f>
        <v>94491.960552146731</v>
      </c>
    </row>
    <row r="29" spans="1:10" ht="15" x14ac:dyDescent="0.2">
      <c r="A29" s="16" t="s">
        <v>48</v>
      </c>
      <c r="B29" s="3"/>
      <c r="C29" s="4"/>
      <c r="D29" s="4"/>
      <c r="E29" s="7"/>
      <c r="F29" s="8"/>
    </row>
    <row r="30" spans="1:10" ht="15" customHeight="1" x14ac:dyDescent="0.2">
      <c r="A30" s="195" t="s">
        <v>52</v>
      </c>
      <c r="B30" s="196"/>
      <c r="C30" s="196"/>
      <c r="D30" s="196"/>
      <c r="E30" s="196"/>
      <c r="F30" s="197"/>
    </row>
    <row r="31" spans="1:10" ht="50.1" customHeight="1" thickBot="1" x14ac:dyDescent="0.25">
      <c r="A31" s="198"/>
      <c r="B31" s="199"/>
      <c r="C31" s="199"/>
      <c r="D31" s="199"/>
      <c r="E31" s="199"/>
      <c r="F31" s="200"/>
    </row>
    <row r="33" spans="1:6" s="130" customFormat="1" ht="15.75" thickBot="1" x14ac:dyDescent="0.3">
      <c r="A33" s="17" t="s">
        <v>69</v>
      </c>
      <c r="B33" s="39"/>
      <c r="C33" s="39"/>
      <c r="D33" s="39"/>
      <c r="E33" s="39"/>
      <c r="F33" s="39"/>
    </row>
    <row r="34" spans="1:6" s="130" customFormat="1" ht="15.75" thickBot="1" x14ac:dyDescent="0.3">
      <c r="A34" s="181" t="s">
        <v>2</v>
      </c>
      <c r="B34" s="182"/>
      <c r="C34" s="183" t="s">
        <v>3</v>
      </c>
      <c r="D34" s="184"/>
      <c r="E34" s="61" t="s">
        <v>0</v>
      </c>
      <c r="F34" s="61" t="s">
        <v>1</v>
      </c>
    </row>
    <row r="35" spans="1:6" s="130" customFormat="1" ht="15" x14ac:dyDescent="0.25">
      <c r="A35" s="62" t="s">
        <v>4</v>
      </c>
      <c r="B35" s="62" t="s">
        <v>47</v>
      </c>
      <c r="C35" s="85"/>
      <c r="D35" s="86"/>
      <c r="E35" s="76"/>
      <c r="F35" s="76"/>
    </row>
    <row r="36" spans="1:6" s="130" customFormat="1" x14ac:dyDescent="0.2">
      <c r="A36" s="131"/>
      <c r="B36" s="131"/>
      <c r="C36" s="70"/>
      <c r="D36" s="71"/>
      <c r="E36" s="77"/>
      <c r="F36" s="77"/>
    </row>
    <row r="37" spans="1:6" s="130" customFormat="1" ht="14.1" customHeight="1" x14ac:dyDescent="0.2">
      <c r="A37" s="132">
        <v>1411</v>
      </c>
      <c r="B37" s="131"/>
      <c r="C37" s="209" t="s">
        <v>67</v>
      </c>
      <c r="D37" s="210"/>
      <c r="E37" s="106"/>
      <c r="F37" s="77"/>
    </row>
    <row r="38" spans="1:6" s="130" customFormat="1" x14ac:dyDescent="0.2">
      <c r="A38" s="131"/>
      <c r="B38" s="133" t="s">
        <v>6</v>
      </c>
      <c r="C38" s="236" t="s">
        <v>68</v>
      </c>
      <c r="D38" s="237"/>
      <c r="E38" s="78">
        <f>Supuestos!G37</f>
        <v>100</v>
      </c>
      <c r="F38" s="77"/>
    </row>
    <row r="39" spans="1:6" s="130" customFormat="1" x14ac:dyDescent="0.2">
      <c r="A39" s="131"/>
      <c r="B39" s="133"/>
      <c r="C39" s="231"/>
      <c r="D39" s="232"/>
      <c r="E39" s="78"/>
      <c r="F39" s="77"/>
    </row>
    <row r="40" spans="1:6" s="130" customFormat="1" ht="15" x14ac:dyDescent="0.25">
      <c r="A40" s="81">
        <v>5108</v>
      </c>
      <c r="B40" s="83"/>
      <c r="C40" s="209" t="s">
        <v>34</v>
      </c>
      <c r="D40" s="210"/>
      <c r="E40" s="77"/>
      <c r="F40" s="77"/>
    </row>
    <row r="41" spans="1:6" s="130" customFormat="1" x14ac:dyDescent="0.2">
      <c r="A41" s="131"/>
      <c r="B41" s="133" t="s">
        <v>6</v>
      </c>
      <c r="C41" s="59" t="s">
        <v>37</v>
      </c>
      <c r="D41" s="71"/>
      <c r="E41" s="77"/>
      <c r="F41" s="78">
        <f>E38</f>
        <v>100</v>
      </c>
    </row>
    <row r="42" spans="1:6" s="130" customFormat="1" ht="15" x14ac:dyDescent="0.2">
      <c r="A42" s="65"/>
      <c r="B42" s="133"/>
      <c r="C42" s="104"/>
      <c r="D42" s="105"/>
      <c r="E42" s="77"/>
      <c r="F42" s="79"/>
    </row>
    <row r="43" spans="1:6" s="130" customFormat="1" ht="15" thickBot="1" x14ac:dyDescent="0.25">
      <c r="A43" s="96"/>
      <c r="B43" s="96"/>
      <c r="C43" s="88"/>
      <c r="D43" s="89"/>
      <c r="E43" s="99"/>
      <c r="F43" s="99"/>
    </row>
    <row r="44" spans="1:6" s="130" customFormat="1" ht="15.75" thickBot="1" x14ac:dyDescent="0.3">
      <c r="A44" s="233" t="s">
        <v>14</v>
      </c>
      <c r="B44" s="234"/>
      <c r="C44" s="234"/>
      <c r="D44" s="235"/>
      <c r="E44" s="164">
        <f>SUM(E38:E43)</f>
        <v>100</v>
      </c>
      <c r="F44" s="164">
        <f>SUM(F38:F43)</f>
        <v>100</v>
      </c>
    </row>
    <row r="45" spans="1:6" s="130" customFormat="1" ht="33.950000000000003" customHeight="1" thickBot="1" x14ac:dyDescent="0.25">
      <c r="A45" s="240" t="s">
        <v>78</v>
      </c>
      <c r="B45" s="241"/>
      <c r="C45" s="242"/>
      <c r="D45" s="242"/>
      <c r="E45" s="243"/>
      <c r="F45" s="244"/>
    </row>
    <row r="46" spans="1:6" ht="15" x14ac:dyDescent="0.2">
      <c r="A46" s="4"/>
      <c r="B46" s="3"/>
      <c r="C46" s="4"/>
      <c r="D46" s="4"/>
      <c r="E46" s="7"/>
      <c r="F46" s="7"/>
    </row>
    <row r="47" spans="1:6" s="130" customFormat="1" ht="15.75" thickBot="1" x14ac:dyDescent="0.3">
      <c r="A47" s="137" t="s">
        <v>70</v>
      </c>
      <c r="B47" s="3"/>
      <c r="C47" s="4"/>
      <c r="D47" s="4"/>
      <c r="E47" s="7"/>
      <c r="F47" s="7"/>
    </row>
    <row r="48" spans="1:6" ht="15.75" thickBot="1" x14ac:dyDescent="0.3">
      <c r="A48" s="181" t="s">
        <v>2</v>
      </c>
      <c r="B48" s="182"/>
      <c r="C48" s="183" t="s">
        <v>3</v>
      </c>
      <c r="D48" s="184"/>
      <c r="E48" s="61" t="s">
        <v>0</v>
      </c>
      <c r="F48" s="61" t="s">
        <v>1</v>
      </c>
    </row>
    <row r="49" spans="1:6" ht="15" x14ac:dyDescent="0.25">
      <c r="A49" s="62" t="s">
        <v>4</v>
      </c>
      <c r="B49" s="62" t="s">
        <v>47</v>
      </c>
      <c r="C49" s="85"/>
      <c r="D49" s="86"/>
      <c r="E49" s="76"/>
      <c r="F49" s="76"/>
    </row>
    <row r="50" spans="1:6" ht="14.1" customHeight="1" x14ac:dyDescent="0.2">
      <c r="A50" s="131"/>
      <c r="B50" s="131"/>
      <c r="C50" s="70"/>
      <c r="D50" s="71"/>
      <c r="E50" s="77"/>
      <c r="F50" s="77"/>
    </row>
    <row r="51" spans="1:6" ht="14.1" customHeight="1" x14ac:dyDescent="0.2">
      <c r="A51" s="132">
        <v>8507</v>
      </c>
      <c r="B51" s="131"/>
      <c r="C51" s="226" t="s">
        <v>31</v>
      </c>
      <c r="D51" s="227"/>
      <c r="E51" s="106"/>
      <c r="F51" s="77"/>
    </row>
    <row r="52" spans="1:6" ht="11.45" customHeight="1" x14ac:dyDescent="0.2">
      <c r="A52" s="131"/>
      <c r="B52" s="68"/>
      <c r="C52" s="226"/>
      <c r="D52" s="227"/>
      <c r="E52" s="100"/>
      <c r="F52" s="77"/>
    </row>
    <row r="53" spans="1:6" ht="14.1" customHeight="1" x14ac:dyDescent="0.2">
      <c r="A53" s="131"/>
      <c r="B53" s="133" t="s">
        <v>6</v>
      </c>
      <c r="C53" s="231" t="s">
        <v>31</v>
      </c>
      <c r="D53" s="232"/>
      <c r="E53" s="78">
        <f>'CASO A'!E36</f>
        <v>140000</v>
      </c>
      <c r="F53" s="77"/>
    </row>
    <row r="54" spans="1:6" ht="14.1" customHeight="1" x14ac:dyDescent="0.2">
      <c r="A54" s="131"/>
      <c r="B54" s="133"/>
      <c r="C54" s="139"/>
      <c r="D54" s="140"/>
      <c r="E54" s="77"/>
      <c r="F54" s="77"/>
    </row>
    <row r="55" spans="1:6" ht="14.1" customHeight="1" x14ac:dyDescent="0.25">
      <c r="A55" s="81">
        <v>8110</v>
      </c>
      <c r="B55" s="83"/>
      <c r="C55" s="209" t="s">
        <v>29</v>
      </c>
      <c r="D55" s="210"/>
      <c r="E55" s="77"/>
      <c r="F55" s="77"/>
    </row>
    <row r="56" spans="1:6" x14ac:dyDescent="0.2">
      <c r="A56" s="131"/>
      <c r="B56" s="133" t="s">
        <v>6</v>
      </c>
      <c r="C56" s="59" t="s">
        <v>30</v>
      </c>
      <c r="D56" s="71"/>
      <c r="E56" s="77"/>
      <c r="F56" s="78">
        <f>E53</f>
        <v>140000</v>
      </c>
    </row>
    <row r="57" spans="1:6" ht="15" x14ac:dyDescent="0.2">
      <c r="A57" s="65"/>
      <c r="B57" s="133"/>
      <c r="C57" s="104"/>
      <c r="D57" s="105"/>
      <c r="E57" s="77"/>
      <c r="F57" s="79"/>
    </row>
    <row r="58" spans="1:6" ht="15" thickBot="1" x14ac:dyDescent="0.25">
      <c r="A58" s="96"/>
      <c r="B58" s="96"/>
      <c r="C58" s="88"/>
      <c r="D58" s="89"/>
      <c r="E58" s="99"/>
      <c r="F58" s="99"/>
    </row>
    <row r="59" spans="1:6" ht="14.45" customHeight="1" thickBot="1" x14ac:dyDescent="0.3">
      <c r="A59" s="228" t="s">
        <v>14</v>
      </c>
      <c r="B59" s="229"/>
      <c r="C59" s="229"/>
      <c r="D59" s="230"/>
      <c r="E59" s="103">
        <f>SUM(E53:E58)</f>
        <v>140000</v>
      </c>
      <c r="F59" s="103">
        <f>SUM(F52:F58)</f>
        <v>140000</v>
      </c>
    </row>
    <row r="60" spans="1:6" ht="15" x14ac:dyDescent="0.2">
      <c r="A60" s="59" t="s">
        <v>71</v>
      </c>
      <c r="B60" s="3"/>
      <c r="C60" s="4"/>
      <c r="D60" s="4"/>
      <c r="E60" s="7"/>
      <c r="F60" s="8"/>
    </row>
    <row r="61" spans="1:6" ht="15.75" thickBot="1" x14ac:dyDescent="0.25">
      <c r="A61" s="5"/>
      <c r="B61" s="9"/>
      <c r="C61" s="6"/>
      <c r="D61" s="6"/>
      <c r="E61" s="10"/>
      <c r="F61" s="11"/>
    </row>
  </sheetData>
  <mergeCells count="26">
    <mergeCell ref="A6:F6"/>
    <mergeCell ref="A7:F7"/>
    <mergeCell ref="A10:B10"/>
    <mergeCell ref="C10:D10"/>
    <mergeCell ref="C11:D11"/>
    <mergeCell ref="C21:D21"/>
    <mergeCell ref="C13:D13"/>
    <mergeCell ref="C14:D14"/>
    <mergeCell ref="C25:D25"/>
    <mergeCell ref="C16:D16"/>
    <mergeCell ref="C17:D17"/>
    <mergeCell ref="C51:D52"/>
    <mergeCell ref="A59:D59"/>
    <mergeCell ref="A28:D28"/>
    <mergeCell ref="A30:F31"/>
    <mergeCell ref="A48:B48"/>
    <mergeCell ref="C48:D48"/>
    <mergeCell ref="C55:D55"/>
    <mergeCell ref="C53:D53"/>
    <mergeCell ref="A34:B34"/>
    <mergeCell ref="C34:D34"/>
    <mergeCell ref="C39:D39"/>
    <mergeCell ref="C40:D40"/>
    <mergeCell ref="A44:D44"/>
    <mergeCell ref="C37:D37"/>
    <mergeCell ref="C38:D38"/>
  </mergeCells>
  <pageMargins left="0.70866141732283472" right="0.70866141732283472" top="0.74803149606299213" bottom="0.74803149606299213" header="0.31496062992125984" footer="0.31496062992125984"/>
  <pageSetup scale="7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Supuestos</vt:lpstr>
      <vt:lpstr>CASO A</vt:lpstr>
      <vt:lpstr>CASO B</vt:lpstr>
      <vt:lpstr>'CASO A'!Área_de_impresión</vt:lpstr>
      <vt:lpstr>'CASO B'!Área_de_impresión</vt:lpstr>
      <vt:lpstr>Supuestos!Área_de_impresión</vt:lpstr>
      <vt:lpstr>Supuestos!Títulos_a_imprimir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Arely Mercedes Solís Martínez</dc:creator>
  <cp:lastModifiedBy>Tania Elizabeth Orozco Sirias</cp:lastModifiedBy>
  <cp:lastPrinted>2023-02-17T15:03:07Z</cp:lastPrinted>
  <dcterms:created xsi:type="dcterms:W3CDTF">2021-07-12T16:46:22Z</dcterms:created>
  <dcterms:modified xsi:type="dcterms:W3CDTF">2023-02-17T15:03:50Z</dcterms:modified>
</cp:coreProperties>
</file>